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svr-fs01\センター共有\▼▼マニュアル（確認・保険・定期報告）▼▼\省エネ審査資料\"/>
    </mc:Choice>
  </mc:AlternateContent>
  <xr:revisionPtr revIDLastSave="0" documentId="13_ncr:1_{6449A2F9-7A82-4505-B36E-6B75EBF4113E}" xr6:coauthVersionLast="47" xr6:coauthVersionMax="47" xr10:uidLastSave="{00000000-0000-0000-0000-000000000000}"/>
  <bookViews>
    <workbookView xWindow="5025" yWindow="435" windowWidth="23070" windowHeight="13950" tabRatio="896" xr2:uid="{00000000-000D-0000-FFFF-FFFF00000000}"/>
  </bookViews>
  <sheets>
    <sheet name="省エネ基準　仕様基準チェックリスト（戸建）20250129" sheetId="7" r:id="rId1"/>
    <sheet name="使い方" sheetId="4" r:id="rId2"/>
    <sheet name="記入例" sheetId="6" r:id="rId3"/>
  </sheets>
  <definedNames>
    <definedName name="_xlnm.Print_Area" localSheetId="2">記入例!$A$1:$I$41</definedName>
    <definedName name="_xlnm.Print_Area" localSheetId="1">使い方!$A$1:$Q$41</definedName>
    <definedName name="_xlnm.Print_Area" localSheetId="0">'省エネ基準　仕様基準チェックリスト（戸建）20250129'!$A$1:$I$43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3" i="7" l="1"/>
  <c r="L33" i="7" s="1"/>
  <c r="F15" i="7"/>
  <c r="F14" i="7"/>
  <c r="F13" i="7"/>
  <c r="F12" i="7"/>
  <c r="F11" i="7"/>
  <c r="F10" i="7"/>
  <c r="F9" i="7"/>
  <c r="I39" i="7"/>
  <c r="L39" i="7" s="1"/>
  <c r="I37" i="7"/>
  <c r="L37" i="7" s="1"/>
  <c r="I35" i="7"/>
  <c r="L35" i="7" s="1"/>
  <c r="I31" i="7"/>
  <c r="L31" i="7" s="1"/>
  <c r="K25" i="7"/>
  <c r="I25" i="7" s="1"/>
  <c r="B25" i="7"/>
  <c r="K24" i="7"/>
  <c r="K21" i="7"/>
  <c r="I21" i="7" s="1"/>
  <c r="L21" i="7" s="1"/>
  <c r="K20" i="7"/>
  <c r="I20" i="7" s="1"/>
  <c r="L20" i="7" s="1"/>
  <c r="L19" i="7"/>
  <c r="K19" i="7"/>
  <c r="I19" i="7" s="1"/>
  <c r="H15" i="7"/>
  <c r="H14" i="7"/>
  <c r="H13" i="7"/>
  <c r="H12" i="7"/>
  <c r="H11" i="7"/>
  <c r="H10" i="7"/>
  <c r="H9" i="7"/>
  <c r="I37" i="6"/>
  <c r="L37" i="6" s="1"/>
  <c r="I35" i="6"/>
  <c r="L35" i="6" s="1"/>
  <c r="I33" i="6"/>
  <c r="L33" i="6" s="1"/>
  <c r="I31" i="6"/>
  <c r="L31" i="6" s="1"/>
  <c r="K25" i="6"/>
  <c r="I25" i="6" s="1"/>
  <c r="B25" i="6"/>
  <c r="K24" i="6"/>
  <c r="K21" i="6"/>
  <c r="I21" i="6" s="1"/>
  <c r="L21" i="6" s="1"/>
  <c r="K20" i="6"/>
  <c r="I20" i="6" s="1"/>
  <c r="L20" i="6" s="1"/>
  <c r="L19" i="6"/>
  <c r="K19" i="6"/>
  <c r="I19" i="6" s="1"/>
  <c r="L15" i="6"/>
  <c r="H15" i="6"/>
  <c r="K15" i="6" s="1"/>
  <c r="I15" i="6" s="1"/>
  <c r="F15" i="6"/>
  <c r="L14" i="6"/>
  <c r="H14" i="6"/>
  <c r="F14" i="6"/>
  <c r="H13" i="6"/>
  <c r="K13" i="6" s="1"/>
  <c r="I13" i="6" s="1"/>
  <c r="L13" i="6" s="1"/>
  <c r="F13" i="6"/>
  <c r="H12" i="6"/>
  <c r="F12" i="6"/>
  <c r="H11" i="6"/>
  <c r="F11" i="6"/>
  <c r="H10" i="6"/>
  <c r="F10" i="6"/>
  <c r="L9" i="6"/>
  <c r="H9" i="6"/>
  <c r="F9" i="6"/>
  <c r="K14" i="6" l="1"/>
  <c r="I14" i="6" s="1"/>
  <c r="K12" i="7"/>
  <c r="I12" i="7" s="1"/>
  <c r="L12" i="7" s="1"/>
  <c r="L25" i="7"/>
  <c r="K14" i="7"/>
  <c r="I14" i="7" s="1"/>
  <c r="L14" i="7" s="1"/>
  <c r="K9" i="7"/>
  <c r="I9" i="7" s="1"/>
  <c r="L9" i="7" s="1"/>
  <c r="K13" i="7"/>
  <c r="I13" i="7" s="1"/>
  <c r="L13" i="7" s="1"/>
  <c r="K11" i="7"/>
  <c r="I11" i="7" s="1"/>
  <c r="L11" i="7" s="1"/>
  <c r="K10" i="7"/>
  <c r="I10" i="7" s="1"/>
  <c r="L10" i="7" s="1"/>
  <c r="K15" i="7"/>
  <c r="I15" i="7" s="1"/>
  <c r="L15" i="7" s="1"/>
  <c r="K9" i="6"/>
  <c r="I9" i="6" s="1"/>
  <c r="K11" i="6"/>
  <c r="I11" i="6" s="1"/>
  <c r="L11" i="6" s="1"/>
  <c r="L25" i="6"/>
  <c r="I39" i="6" s="1"/>
  <c r="K10" i="6"/>
  <c r="I10" i="6" s="1"/>
  <c r="L10" i="6" s="1"/>
  <c r="K12" i="6"/>
  <c r="I12" i="6" s="1"/>
  <c r="L12" i="6" s="1"/>
  <c r="I37" i="4"/>
  <c r="L37" i="4" s="1"/>
  <c r="I35" i="4"/>
  <c r="L35" i="4" s="1"/>
  <c r="I33" i="4"/>
  <c r="L33" i="4" s="1"/>
  <c r="I31" i="4"/>
  <c r="L31" i="4" s="1"/>
  <c r="K25" i="4"/>
  <c r="I25" i="4" s="1"/>
  <c r="B25" i="4"/>
  <c r="K24" i="4"/>
  <c r="K21" i="4"/>
  <c r="I21" i="4" s="1"/>
  <c r="L21" i="4" s="1"/>
  <c r="K20" i="4"/>
  <c r="I20" i="4" s="1"/>
  <c r="L20" i="4" s="1"/>
  <c r="L19" i="4"/>
  <c r="K19" i="4"/>
  <c r="I19" i="4"/>
  <c r="L15" i="4"/>
  <c r="F15" i="4"/>
  <c r="K15" i="4" s="1"/>
  <c r="I15" i="4" s="1"/>
  <c r="L14" i="4"/>
  <c r="F14" i="4"/>
  <c r="K14" i="4" s="1"/>
  <c r="I14" i="4" s="1"/>
  <c r="F13" i="4"/>
  <c r="K13" i="4" s="1"/>
  <c r="I13" i="4" s="1"/>
  <c r="L13" i="4" s="1"/>
  <c r="L12" i="4"/>
  <c r="H12" i="4"/>
  <c r="F12" i="4"/>
  <c r="H11" i="4"/>
  <c r="F11" i="4"/>
  <c r="L10" i="4"/>
  <c r="H10" i="4"/>
  <c r="F10" i="4"/>
  <c r="H9" i="4"/>
  <c r="F9" i="4"/>
  <c r="K11" i="4" l="1"/>
  <c r="I11" i="4" s="1"/>
  <c r="L11" i="4" s="1"/>
  <c r="I41" i="7"/>
  <c r="K10" i="4"/>
  <c r="I10" i="4" s="1"/>
  <c r="K12" i="4"/>
  <c r="I12" i="4" s="1"/>
  <c r="L25" i="4"/>
  <c r="I39" i="4" s="1"/>
  <c r="K9" i="4"/>
  <c r="I9" i="4" s="1"/>
  <c r="L9" i="4" s="1"/>
</calcChain>
</file>

<file path=xl/sharedStrings.xml><?xml version="1.0" encoding="utf-8"?>
<sst xmlns="http://schemas.openxmlformats.org/spreadsheetml/2006/main" count="441" uniqueCount="131">
  <si>
    <t>熱貫流率</t>
    <rPh sb="0" eb="4">
      <t>ネツカンリュウリツ</t>
    </rPh>
    <phoneticPr fontId="1"/>
  </si>
  <si>
    <t>熱伝導率</t>
    <rPh sb="0" eb="4">
      <t>ネツデンドウリツ</t>
    </rPh>
    <phoneticPr fontId="1"/>
  </si>
  <si>
    <t>熱抵抗値</t>
    <rPh sb="0" eb="4">
      <t>ネツテイコウチ</t>
    </rPh>
    <phoneticPr fontId="1"/>
  </si>
  <si>
    <t>≧</t>
    <phoneticPr fontId="1"/>
  </si>
  <si>
    <t>屋根</t>
    <rPh sb="0" eb="2">
      <t>ヤネ</t>
    </rPh>
    <phoneticPr fontId="1"/>
  </si>
  <si>
    <t>天井</t>
    <rPh sb="0" eb="2">
      <t>テンジョウ</t>
    </rPh>
    <phoneticPr fontId="1"/>
  </si>
  <si>
    <t>壁</t>
    <rPh sb="0" eb="1">
      <t>カベ</t>
    </rPh>
    <phoneticPr fontId="1"/>
  </si>
  <si>
    <t>床（その他床）</t>
    <rPh sb="0" eb="1">
      <t>ユカ</t>
    </rPh>
    <rPh sb="4" eb="5">
      <t>タ</t>
    </rPh>
    <rPh sb="5" eb="6">
      <t>ユカ</t>
    </rPh>
    <phoneticPr fontId="1"/>
  </si>
  <si>
    <t>床（外気床）</t>
    <rPh sb="0" eb="1">
      <t>ユカ</t>
    </rPh>
    <rPh sb="2" eb="4">
      <t>ガイキ</t>
    </rPh>
    <rPh sb="4" eb="5">
      <t>ユカ</t>
    </rPh>
    <phoneticPr fontId="1"/>
  </si>
  <si>
    <t>基礎壁（外気側）</t>
    <rPh sb="0" eb="3">
      <t>キソカベ</t>
    </rPh>
    <rPh sb="4" eb="6">
      <t>ガイキ</t>
    </rPh>
    <rPh sb="6" eb="7">
      <t>ガワ</t>
    </rPh>
    <phoneticPr fontId="1"/>
  </si>
  <si>
    <t>基礎壁（その他）</t>
    <rPh sb="0" eb="3">
      <t>キソカベ</t>
    </rPh>
    <rPh sb="6" eb="7">
      <t>タ</t>
    </rPh>
    <phoneticPr fontId="1"/>
  </si>
  <si>
    <t>軸組充填</t>
    <rPh sb="0" eb="2">
      <t>ジクグ</t>
    </rPh>
    <rPh sb="2" eb="4">
      <t>ジュウテン</t>
    </rPh>
    <phoneticPr fontId="1"/>
  </si>
  <si>
    <t>枠組充填</t>
    <rPh sb="0" eb="2">
      <t>ワクグ</t>
    </rPh>
    <rPh sb="2" eb="4">
      <t>ジュウテン</t>
    </rPh>
    <phoneticPr fontId="1"/>
  </si>
  <si>
    <t>外張</t>
    <rPh sb="0" eb="2">
      <t>ソトバ</t>
    </rPh>
    <phoneticPr fontId="1"/>
  </si>
  <si>
    <t>軸組充填</t>
    <phoneticPr fontId="1"/>
  </si>
  <si>
    <t>枠組充填</t>
    <phoneticPr fontId="1"/>
  </si>
  <si>
    <t>外張</t>
    <phoneticPr fontId="1"/>
  </si>
  <si>
    <t>壁</t>
    <phoneticPr fontId="1"/>
  </si>
  <si>
    <t>外気床</t>
    <rPh sb="0" eb="3">
      <t>ガイキユカ</t>
    </rPh>
    <phoneticPr fontId="1"/>
  </si>
  <si>
    <t>その他床</t>
    <rPh sb="2" eb="3">
      <t>タ</t>
    </rPh>
    <rPh sb="3" eb="4">
      <t>ユカ</t>
    </rPh>
    <phoneticPr fontId="1"/>
  </si>
  <si>
    <t>基礎壁（外気）</t>
    <rPh sb="0" eb="3">
      <t>キソカベ</t>
    </rPh>
    <rPh sb="4" eb="6">
      <t>ガイキ</t>
    </rPh>
    <phoneticPr fontId="1"/>
  </si>
  <si>
    <t>基礎壁</t>
    <rPh sb="0" eb="3">
      <t>キソカベ</t>
    </rPh>
    <phoneticPr fontId="1"/>
  </si>
  <si>
    <t>ドア</t>
    <phoneticPr fontId="1"/>
  </si>
  <si>
    <t>判定</t>
    <rPh sb="0" eb="2">
      <t>ハンテイ</t>
    </rPh>
    <phoneticPr fontId="1"/>
  </si>
  <si>
    <t>断熱材厚さ
（mm）</t>
    <rPh sb="0" eb="3">
      <t>ダンネツザイ</t>
    </rPh>
    <rPh sb="3" eb="4">
      <t>アツ</t>
    </rPh>
    <phoneticPr fontId="1"/>
  </si>
  <si>
    <t>≦</t>
    <phoneticPr fontId="1"/>
  </si>
  <si>
    <t>暖冷房設備</t>
    <rPh sb="0" eb="1">
      <t>ダン</t>
    </rPh>
    <rPh sb="1" eb="3">
      <t>レイボウ</t>
    </rPh>
    <rPh sb="3" eb="5">
      <t>セツビ</t>
    </rPh>
    <phoneticPr fontId="1"/>
  </si>
  <si>
    <t>住戸全体　ダクト式セントラル空調機で、ヒートポンプを熱源とするもの</t>
    <rPh sb="0" eb="2">
      <t>ジュウコ</t>
    </rPh>
    <rPh sb="2" eb="4">
      <t>ゼンタイ</t>
    </rPh>
    <rPh sb="8" eb="9">
      <t>シキ</t>
    </rPh>
    <rPh sb="14" eb="17">
      <t>クウチョウキ</t>
    </rPh>
    <rPh sb="26" eb="28">
      <t>ネツゲン</t>
    </rPh>
    <phoneticPr fontId="1"/>
  </si>
  <si>
    <t>居室のみ　暖房　パネルラジエーター（配管被覆）エコフィールの熱効率87.8％以上、冷房　Rエアコン（い）又は（ろ）</t>
    <rPh sb="0" eb="2">
      <t>キョシツ</t>
    </rPh>
    <rPh sb="5" eb="7">
      <t>ダンボウ</t>
    </rPh>
    <rPh sb="18" eb="20">
      <t>ハイカン</t>
    </rPh>
    <rPh sb="20" eb="22">
      <t>ヒフク</t>
    </rPh>
    <rPh sb="30" eb="33">
      <t>ネツコウリツ</t>
    </rPh>
    <rPh sb="38" eb="40">
      <t>イジョウ</t>
    </rPh>
    <rPh sb="41" eb="43">
      <t>レイボウ</t>
    </rPh>
    <rPh sb="52" eb="53">
      <t>マタ</t>
    </rPh>
    <phoneticPr fontId="1"/>
  </si>
  <si>
    <t>居室のみ　暖房　パネルラジエーター（配管被覆）エコジョーズの熱効率82.5％以上、冷房　Rエアコン（い）又は（ろ）</t>
    <rPh sb="0" eb="2">
      <t>キョシツ</t>
    </rPh>
    <rPh sb="5" eb="7">
      <t>ダンボウ</t>
    </rPh>
    <rPh sb="18" eb="20">
      <t>ハイカン</t>
    </rPh>
    <rPh sb="20" eb="22">
      <t>ヒフク</t>
    </rPh>
    <rPh sb="30" eb="33">
      <t>ネツコウリツ</t>
    </rPh>
    <rPh sb="38" eb="40">
      <t>イジョウ</t>
    </rPh>
    <rPh sb="41" eb="43">
      <t>レイボウ</t>
    </rPh>
    <rPh sb="52" eb="53">
      <t>マタ</t>
    </rPh>
    <phoneticPr fontId="1"/>
  </si>
  <si>
    <t>居室のみ　暖房　パネルラジエーター（配管被覆）電気ヒートポンプ温水暖房機（フロン系冷媒のみ）、冷房　Rエアコン（い）又は（ろ）</t>
    <rPh sb="0" eb="2">
      <t>キョシツ</t>
    </rPh>
    <rPh sb="5" eb="7">
      <t>ダンボウ</t>
    </rPh>
    <rPh sb="18" eb="20">
      <t>ハイカン</t>
    </rPh>
    <rPh sb="20" eb="22">
      <t>ヒフク</t>
    </rPh>
    <rPh sb="23" eb="25">
      <t>デンキ</t>
    </rPh>
    <rPh sb="31" eb="33">
      <t>オンスイ</t>
    </rPh>
    <rPh sb="33" eb="36">
      <t>ダンボウキ</t>
    </rPh>
    <rPh sb="40" eb="41">
      <t>ケイ</t>
    </rPh>
    <rPh sb="41" eb="43">
      <t>レイバイ</t>
    </rPh>
    <rPh sb="47" eb="49">
      <t>レイボウ</t>
    </rPh>
    <rPh sb="58" eb="59">
      <t>マタ</t>
    </rPh>
    <phoneticPr fontId="1"/>
  </si>
  <si>
    <t>換気設備</t>
    <rPh sb="0" eb="4">
      <t>カンキセツビ</t>
    </rPh>
    <phoneticPr fontId="1"/>
  </si>
  <si>
    <t>給湯設備</t>
    <rPh sb="0" eb="2">
      <t>キュウトウ</t>
    </rPh>
    <rPh sb="2" eb="4">
      <t>セツビ</t>
    </rPh>
    <phoneticPr fontId="1"/>
  </si>
  <si>
    <t>照明設備</t>
    <rPh sb="0" eb="2">
      <t>ショウメイ</t>
    </rPh>
    <rPh sb="2" eb="4">
      <t>セツビ</t>
    </rPh>
    <phoneticPr fontId="1"/>
  </si>
  <si>
    <t>居室のみ　暖房冷房ともに　Rエアコン（い）又は（ろ）</t>
    <phoneticPr fontId="1"/>
  </si>
  <si>
    <t>ダクト式第1種換気設備（熱交換なし）で、ダクト内径75ｍｍ以上かつＤＣモーターのもの</t>
    <rPh sb="3" eb="4">
      <t>シキ</t>
    </rPh>
    <rPh sb="4" eb="5">
      <t>ダイ</t>
    </rPh>
    <rPh sb="6" eb="7">
      <t>シュ</t>
    </rPh>
    <rPh sb="7" eb="11">
      <t>カンキセツビ</t>
    </rPh>
    <rPh sb="23" eb="25">
      <t>ナイケイ</t>
    </rPh>
    <rPh sb="29" eb="31">
      <t>イジョウ</t>
    </rPh>
    <phoneticPr fontId="1"/>
  </si>
  <si>
    <t>壁付け式第2種または第3種換気設備のもの</t>
    <rPh sb="0" eb="2">
      <t>カベツ</t>
    </rPh>
    <rPh sb="3" eb="4">
      <t>シキ</t>
    </rPh>
    <rPh sb="4" eb="5">
      <t>ダイ</t>
    </rPh>
    <rPh sb="6" eb="7">
      <t>シュ</t>
    </rPh>
    <rPh sb="10" eb="11">
      <t>ダイ</t>
    </rPh>
    <rPh sb="12" eb="13">
      <t>シュ</t>
    </rPh>
    <rPh sb="13" eb="15">
      <t>カンキ</t>
    </rPh>
    <rPh sb="15" eb="17">
      <t>セツビ</t>
    </rPh>
    <phoneticPr fontId="1"/>
  </si>
  <si>
    <t>ダクト式第2種又は第3種換気設備で、ダクト内径75ｍｍ以上のもの</t>
    <rPh sb="3" eb="4">
      <t>シキ</t>
    </rPh>
    <rPh sb="4" eb="5">
      <t>ダイ</t>
    </rPh>
    <rPh sb="6" eb="7">
      <t>シュ</t>
    </rPh>
    <rPh sb="7" eb="8">
      <t>マタ</t>
    </rPh>
    <rPh sb="9" eb="10">
      <t>ダイ</t>
    </rPh>
    <rPh sb="11" eb="12">
      <t>シュ</t>
    </rPh>
    <rPh sb="12" eb="16">
      <t>カンキセツビ</t>
    </rPh>
    <rPh sb="21" eb="23">
      <t>ナイケイ</t>
    </rPh>
    <rPh sb="27" eb="29">
      <t>イジョウ</t>
    </rPh>
    <phoneticPr fontId="1"/>
  </si>
  <si>
    <t>エコフィールのモード熱効率77.8％以上のもの</t>
    <rPh sb="10" eb="13">
      <t>ネツコウリツ</t>
    </rPh>
    <rPh sb="18" eb="20">
      <t>イジョウ</t>
    </rPh>
    <phoneticPr fontId="1"/>
  </si>
  <si>
    <t>エコジョーズのモード熱効率78.2％以上のもの</t>
    <rPh sb="10" eb="11">
      <t>ネツ</t>
    </rPh>
    <rPh sb="11" eb="13">
      <t>コウリツ</t>
    </rPh>
    <rPh sb="18" eb="20">
      <t>イジョウ</t>
    </rPh>
    <phoneticPr fontId="1"/>
  </si>
  <si>
    <t>非居室の全ての照明に、LEDまたは蛍光灯を設置している</t>
    <rPh sb="0" eb="3">
      <t>ヒキョシツ</t>
    </rPh>
    <rPh sb="4" eb="5">
      <t>スベ</t>
    </rPh>
    <rPh sb="7" eb="9">
      <t>ショウメイ</t>
    </rPh>
    <rPh sb="17" eb="20">
      <t>ケイコウトウ</t>
    </rPh>
    <rPh sb="21" eb="23">
      <t>セッチ</t>
    </rPh>
    <phoneticPr fontId="1"/>
  </si>
  <si>
    <t>設置しない</t>
    <rPh sb="0" eb="2">
      <t>セッチ</t>
    </rPh>
    <phoneticPr fontId="1"/>
  </si>
  <si>
    <t>プルダウンを選択</t>
    <phoneticPr fontId="1"/>
  </si>
  <si>
    <t>数値を入力</t>
    <rPh sb="0" eb="2">
      <t>スウチ</t>
    </rPh>
    <rPh sb="3" eb="5">
      <t>ニュウリョク</t>
    </rPh>
    <phoneticPr fontId="1"/>
  </si>
  <si>
    <t>部位</t>
    <rPh sb="0" eb="2">
      <t>ブイ</t>
    </rPh>
    <phoneticPr fontId="1"/>
  </si>
  <si>
    <t>有</t>
    <rPh sb="0" eb="1">
      <t>アリ</t>
    </rPh>
    <phoneticPr fontId="1"/>
  </si>
  <si>
    <t>無</t>
    <rPh sb="0" eb="1">
      <t>ナシ</t>
    </rPh>
    <phoneticPr fontId="1"/>
  </si>
  <si>
    <t>最終判定</t>
    <rPh sb="0" eb="2">
      <t>サイシュウ</t>
    </rPh>
    <rPh sb="2" eb="4">
      <t>ハンテイ</t>
    </rPh>
    <phoneticPr fontId="1"/>
  </si>
  <si>
    <t>該当の有無</t>
    <rPh sb="0" eb="2">
      <t>ガイトウ</t>
    </rPh>
    <rPh sb="3" eb="5">
      <t>ウム</t>
    </rPh>
    <phoneticPr fontId="1"/>
  </si>
  <si>
    <t>エコキュートを設置</t>
    <rPh sb="7" eb="9">
      <t>セッチ</t>
    </rPh>
    <phoneticPr fontId="1"/>
  </si>
  <si>
    <t>外張</t>
    <rPh sb="0" eb="2">
      <t>ソトバリ</t>
    </rPh>
    <phoneticPr fontId="1"/>
  </si>
  <si>
    <t>□</t>
    <phoneticPr fontId="1"/>
  </si>
  <si>
    <t>■</t>
    <phoneticPr fontId="1"/>
  </si>
  <si>
    <t>熱貫流率
基準値</t>
    <rPh sb="0" eb="1">
      <t>ネツ</t>
    </rPh>
    <rPh sb="1" eb="4">
      <t>カンリュウリツ</t>
    </rPh>
    <rPh sb="5" eb="7">
      <t>キジュン</t>
    </rPh>
    <rPh sb="7" eb="8">
      <t>チ</t>
    </rPh>
    <phoneticPr fontId="1"/>
  </si>
  <si>
    <t>※軒庇なしの開口部でガラスの日射熱取得率が0.73以下のものも適合となります。</t>
    <rPh sb="1" eb="3">
      <t>ノキヒサシ</t>
    </rPh>
    <rPh sb="6" eb="9">
      <t>カイコウブ</t>
    </rPh>
    <rPh sb="14" eb="16">
      <t>ニッシャ</t>
    </rPh>
    <rPh sb="16" eb="20">
      <t>ネツシュトクリツ</t>
    </rPh>
    <rPh sb="25" eb="27">
      <t>イカ</t>
    </rPh>
    <rPh sb="31" eb="33">
      <t>テキゴウ</t>
    </rPh>
    <phoneticPr fontId="1"/>
  </si>
  <si>
    <t>最終合否の欄</t>
    <rPh sb="0" eb="2">
      <t>サイシュウ</t>
    </rPh>
    <rPh sb="2" eb="4">
      <t>ゴウヒ</t>
    </rPh>
    <rPh sb="5" eb="6">
      <t>ラン</t>
    </rPh>
    <phoneticPr fontId="1"/>
  </si>
  <si>
    <t>①断熱材の熱抵抗R</t>
    <phoneticPr fontId="1"/>
  </si>
  <si>
    <t xml:space="preserve">③設備機器の仕様 </t>
    <rPh sb="1" eb="3">
      <t>セツビ</t>
    </rPh>
    <rPh sb="3" eb="5">
      <t>キキ</t>
    </rPh>
    <rPh sb="6" eb="8">
      <t>シヨウ</t>
    </rPh>
    <phoneticPr fontId="1"/>
  </si>
  <si>
    <r>
      <t xml:space="preserve">窓
</t>
    </r>
    <r>
      <rPr>
        <sz val="8"/>
        <color theme="1"/>
        <rFont val="HG丸ｺﾞｼｯｸM-PRO"/>
        <family val="3"/>
        <charset val="128"/>
      </rPr>
      <t>（軒庇・付属部材なし）</t>
    </r>
    <rPh sb="0" eb="1">
      <t>マド</t>
    </rPh>
    <rPh sb="3" eb="4">
      <t>ノキ</t>
    </rPh>
    <rPh sb="4" eb="5">
      <t>ヒサシ</t>
    </rPh>
    <rPh sb="6" eb="8">
      <t>フゾク</t>
    </rPh>
    <rPh sb="8" eb="10">
      <t>ブザイ</t>
    </rPh>
    <phoneticPr fontId="1"/>
  </si>
  <si>
    <t>付属部材とは、紙障子、外付けブラインド（開口部の直近室外側に設置され、金属製スラット等の可変により日射調整機能を有するブラインドをいう）、その他同等品を言います。</t>
    <rPh sb="71" eb="75">
      <t>タドウトウヒン</t>
    </rPh>
    <rPh sb="76" eb="77">
      <t>イ</t>
    </rPh>
    <phoneticPr fontId="1"/>
  </si>
  <si>
    <t>一般財団法人福岡県建築住宅センター</t>
    <phoneticPr fontId="1"/>
  </si>
  <si>
    <r>
      <t xml:space="preserve">窓
</t>
    </r>
    <r>
      <rPr>
        <sz val="8"/>
        <color theme="1"/>
        <rFont val="HG丸ｺﾞｼｯｸM-PRO"/>
        <family val="3"/>
        <charset val="128"/>
      </rPr>
      <t>（軒庇・付属部材あり）</t>
    </r>
    <rPh sb="0" eb="1">
      <t>マド</t>
    </rPh>
    <rPh sb="3" eb="5">
      <t>ノキヒサシ</t>
    </rPh>
    <rPh sb="6" eb="10">
      <t>フゾクブザイ</t>
    </rPh>
    <phoneticPr fontId="1"/>
  </si>
  <si>
    <t>建築物の名称</t>
    <rPh sb="0" eb="3">
      <t>ケンチクブツ</t>
    </rPh>
    <rPh sb="4" eb="6">
      <t>メイショウ</t>
    </rPh>
    <phoneticPr fontId="1"/>
  </si>
  <si>
    <r>
      <t xml:space="preserve">省エネ基準
</t>
    </r>
    <r>
      <rPr>
        <b/>
        <sz val="8"/>
        <color theme="1"/>
        <rFont val="HG丸ｺﾞｼｯｸM-PRO"/>
        <family val="3"/>
        <charset val="128"/>
      </rPr>
      <t>（５～7地域）</t>
    </r>
    <rPh sb="3" eb="5">
      <t>キジュン</t>
    </rPh>
    <rPh sb="10" eb="12">
      <t>チイキ</t>
    </rPh>
    <phoneticPr fontId="1"/>
  </si>
  <si>
    <t>熱抵抗
基準値</t>
    <rPh sb="0" eb="1">
      <t>ネツ</t>
    </rPh>
    <rPh sb="1" eb="3">
      <t>テイコウ</t>
    </rPh>
    <rPh sb="4" eb="7">
      <t>キジュンチ</t>
    </rPh>
    <phoneticPr fontId="1"/>
  </si>
  <si>
    <t>※③設備機器について、プルダウンにない設備機器（床暖房など）を設置する場合、このチェックリストは使用できません。この場合、省エネルギー消費計算プログラムにより設置の適否を確認してください。（省エネ適合性判定）</t>
    <rPh sb="2" eb="6">
      <t>セツビキキ</t>
    </rPh>
    <rPh sb="19" eb="21">
      <t>セツビ</t>
    </rPh>
    <rPh sb="21" eb="23">
      <t>キキ</t>
    </rPh>
    <rPh sb="24" eb="27">
      <t>ユカダンボウ</t>
    </rPh>
    <rPh sb="31" eb="33">
      <t>セッチ</t>
    </rPh>
    <rPh sb="35" eb="37">
      <t>バアイ</t>
    </rPh>
    <rPh sb="48" eb="50">
      <t>シヨウ</t>
    </rPh>
    <rPh sb="58" eb="60">
      <t>バアイ</t>
    </rPh>
    <rPh sb="61" eb="62">
      <t>ショウ</t>
    </rPh>
    <rPh sb="67" eb="71">
      <t>ショウヒケイサン</t>
    </rPh>
    <rPh sb="79" eb="81">
      <t>セッチ</t>
    </rPh>
    <rPh sb="82" eb="84">
      <t>テキヒ</t>
    </rPh>
    <rPh sb="85" eb="87">
      <t>カクニン</t>
    </rPh>
    <rPh sb="95" eb="96">
      <t>ショウ</t>
    </rPh>
    <phoneticPr fontId="1"/>
  </si>
  <si>
    <t>木造一戸建ての住宅
仕様基準適合チェックリスト</t>
    <phoneticPr fontId="1"/>
  </si>
  <si>
    <t>https://shoenekikiportal.hyoukakyoukai.or.jp/#/house/links/opening/window</t>
    <phoneticPr fontId="1"/>
  </si>
  <si>
    <t>https://shoenekikiportal.hyoukakyoukai.or.jp/#/house/links/opening/door</t>
    <phoneticPr fontId="1"/>
  </si>
  <si>
    <t>仕様に基づく開口部の性能【熱貫流率】（窓）（評価協会HP）</t>
    <rPh sb="0" eb="2">
      <t>シヨウ</t>
    </rPh>
    <rPh sb="3" eb="4">
      <t>モト</t>
    </rPh>
    <rPh sb="6" eb="9">
      <t>カイコウブ</t>
    </rPh>
    <rPh sb="10" eb="12">
      <t>セイノウ</t>
    </rPh>
    <rPh sb="13" eb="17">
      <t>ネツカンリュウリツ</t>
    </rPh>
    <rPh sb="19" eb="20">
      <t>マド</t>
    </rPh>
    <rPh sb="22" eb="26">
      <t>ヒョウカキョウカイ</t>
    </rPh>
    <phoneticPr fontId="1"/>
  </si>
  <si>
    <t>仕様に基づく開口部の性能【熱貫流率】（ドア）（評価協会HP）</t>
    <phoneticPr fontId="1"/>
  </si>
  <si>
    <t>参考</t>
    <rPh sb="0" eb="2">
      <t>サンコウ</t>
    </rPh>
    <phoneticPr fontId="1"/>
  </si>
  <si>
    <t>建築物省エネ法　木造戸建住宅の仕様基準ガイドブック（国交省）</t>
    <rPh sb="0" eb="3">
      <t>ケンチクブツ</t>
    </rPh>
    <rPh sb="3" eb="4">
      <t>ショウ</t>
    </rPh>
    <rPh sb="6" eb="7">
      <t>ホウ</t>
    </rPh>
    <rPh sb="8" eb="10">
      <t>モクゾウ</t>
    </rPh>
    <rPh sb="10" eb="12">
      <t>コダ</t>
    </rPh>
    <rPh sb="12" eb="14">
      <t>ジュウタク</t>
    </rPh>
    <rPh sb="15" eb="17">
      <t>シヨウ</t>
    </rPh>
    <rPh sb="17" eb="19">
      <t>キジュン</t>
    </rPh>
    <rPh sb="26" eb="29">
      <t>コッコウショウ</t>
    </rPh>
    <phoneticPr fontId="1"/>
  </si>
  <si>
    <t>https://www.mlit.go.jp/common/001586400.pdf</t>
    <phoneticPr fontId="1"/>
  </si>
  <si>
    <t>チェックリストの作成方法</t>
    <phoneticPr fontId="1"/>
  </si>
  <si>
    <t>①</t>
    <phoneticPr fontId="1"/>
  </si>
  <si>
    <t>②</t>
    <phoneticPr fontId="1"/>
  </si>
  <si>
    <t>③</t>
    <phoneticPr fontId="1"/>
  </si>
  <si>
    <t>基礎壁は、土間床（玄関・勝手口は除く）で基礎の立上りに断熱材を施工する</t>
    <rPh sb="0" eb="3">
      <t>キソカベ</t>
    </rPh>
    <rPh sb="5" eb="8">
      <t>ドマユカ</t>
    </rPh>
    <rPh sb="9" eb="11">
      <t>ゲンカン</t>
    </rPh>
    <rPh sb="12" eb="15">
      <t>カッテグチ</t>
    </rPh>
    <rPh sb="16" eb="17">
      <t>ノゾ</t>
    </rPh>
    <rPh sb="20" eb="22">
      <t>キソ</t>
    </rPh>
    <rPh sb="23" eb="25">
      <t>タチアガ</t>
    </rPh>
    <rPh sb="27" eb="30">
      <t>ダンネツザイ</t>
    </rPh>
    <rPh sb="31" eb="33">
      <t>セコウ</t>
    </rPh>
    <phoneticPr fontId="1"/>
  </si>
  <si>
    <t>④</t>
    <phoneticPr fontId="1"/>
  </si>
  <si>
    <t>⑤</t>
    <phoneticPr fontId="1"/>
  </si>
  <si>
    <t>⑥</t>
    <phoneticPr fontId="1"/>
  </si>
  <si>
    <t>⑦</t>
    <phoneticPr fontId="1"/>
  </si>
  <si>
    <t>⑧</t>
    <phoneticPr fontId="1"/>
  </si>
  <si>
    <t>⑨</t>
    <phoneticPr fontId="1"/>
  </si>
  <si>
    <r>
      <rPr>
        <sz val="11"/>
        <color rgb="FFFF0000"/>
        <rFont val="HG丸ｺﾞｼｯｸM-PRO"/>
        <family val="3"/>
        <charset val="128"/>
      </rPr>
      <t>注意！！</t>
    </r>
    <r>
      <rPr>
        <sz val="11"/>
        <color theme="1"/>
        <rFont val="HG丸ｺﾞｼｯｸM-PRO"/>
        <family val="3"/>
        <charset val="128"/>
      </rPr>
      <t xml:space="preserve">
プルダウンにない設備機器（床暖房など）を設置する場合、このチェックリストは使用できません。この場合、省エネルギー消費計算プログラムにより設置の適否を確認してください。（省エネ適合性判定）</t>
    </r>
    <rPh sb="0" eb="2">
      <t>チュウイ</t>
    </rPh>
    <phoneticPr fontId="1"/>
  </si>
  <si>
    <t>⑩</t>
    <phoneticPr fontId="1"/>
  </si>
  <si>
    <t>建築　花子</t>
    <rPh sb="0" eb="2">
      <t>ケンチク</t>
    </rPh>
    <rPh sb="3" eb="5">
      <t>ハナコ</t>
    </rPh>
    <phoneticPr fontId="1"/>
  </si>
  <si>
    <t>②-1開口部（窓・ドア）の熱貫流率U</t>
    <phoneticPr fontId="1"/>
  </si>
  <si>
    <t>日射熱取得率</t>
    <rPh sb="0" eb="2">
      <t>ニッシャ</t>
    </rPh>
    <rPh sb="2" eb="3">
      <t>ネツ</t>
    </rPh>
    <rPh sb="3" eb="6">
      <t>シュトクリツ</t>
    </rPh>
    <phoneticPr fontId="1"/>
  </si>
  <si>
    <r>
      <t xml:space="preserve">窓
</t>
    </r>
    <r>
      <rPr>
        <sz val="8"/>
        <color theme="1"/>
        <rFont val="HG丸ｺﾞｼｯｸM-PRO"/>
        <family val="3"/>
        <charset val="128"/>
      </rPr>
      <t>（軒庇・付属部材なし）</t>
    </r>
    <rPh sb="0" eb="1">
      <t>マド</t>
    </rPh>
    <rPh sb="3" eb="5">
      <t>ノキヒサシ</t>
    </rPh>
    <rPh sb="6" eb="10">
      <t>フゾクブザイ</t>
    </rPh>
    <phoneticPr fontId="1"/>
  </si>
  <si>
    <t>居室のみ　暖房冷房ともに　Rエアコン（い）又は（ろ）</t>
  </si>
  <si>
    <t>Ver.20240919</t>
    <phoneticPr fontId="1"/>
  </si>
  <si>
    <t>日射熱取得率
基準値</t>
    <rPh sb="0" eb="2">
      <t>ニッシャ</t>
    </rPh>
    <rPh sb="2" eb="6">
      <t>ネツシュトクリツ</t>
    </rPh>
    <rPh sb="7" eb="9">
      <t>キジュン</t>
    </rPh>
    <rPh sb="9" eb="10">
      <t>チ</t>
    </rPh>
    <phoneticPr fontId="1"/>
  </si>
  <si>
    <t>※注1　熱貫流率緩和</t>
    <rPh sb="1" eb="2">
      <t>チュウ</t>
    </rPh>
    <rPh sb="4" eb="8">
      <t>ネツカンリュウリツ</t>
    </rPh>
    <rPh sb="8" eb="10">
      <t>カンワ</t>
    </rPh>
    <phoneticPr fontId="1"/>
  </si>
  <si>
    <t>※注2　日射熱取得率緩和</t>
    <rPh sb="1" eb="2">
      <t>チュウ</t>
    </rPh>
    <rPh sb="4" eb="6">
      <t>ニッシャ</t>
    </rPh>
    <rPh sb="6" eb="7">
      <t>ネツ</t>
    </rPh>
    <rPh sb="7" eb="10">
      <t>シュトクリツ</t>
    </rPh>
    <phoneticPr fontId="1"/>
  </si>
  <si>
    <t>窓の面積（その窓が二以上の場合は、その合計の面積）が単位住戸の床面積の2％以下となるものは、対象から除くことができます。緩和を使用する際は図面に緩和対象の窓を明示してください。</t>
    <rPh sb="46" eb="48">
      <t>タイショウ</t>
    </rPh>
    <rPh sb="60" eb="62">
      <t>カンワ</t>
    </rPh>
    <rPh sb="63" eb="65">
      <t>シヨウ</t>
    </rPh>
    <rPh sb="67" eb="68">
      <t>サイ</t>
    </rPh>
    <rPh sb="69" eb="71">
      <t>ズメン</t>
    </rPh>
    <rPh sb="72" eb="76">
      <t>カンワタイショウ</t>
    </rPh>
    <rPh sb="77" eb="78">
      <t>マド</t>
    </rPh>
    <rPh sb="79" eb="81">
      <t>メイジ</t>
    </rPh>
    <phoneticPr fontId="1"/>
  </si>
  <si>
    <t>天窓以外の開口部で、当該開口部の面積（その開口部が二以上の場合は、その合計の面積）が単位住戸の床面積の4％以下となるものは、対象から除くことができます。緩和を使用する際は図面に緩和対象の開口部を明示してください。</t>
    <rPh sb="93" eb="96">
      <t>カイコウブ</t>
    </rPh>
    <phoneticPr fontId="1"/>
  </si>
  <si>
    <r>
      <t>※窓・ドアについて複数あるものは、性能が最も低いものを記入して下さい。</t>
    </r>
    <r>
      <rPr>
        <sz val="8"/>
        <color theme="1"/>
        <rFont val="HG丸ｺﾞｼｯｸM-PRO"/>
        <family val="3"/>
        <charset val="128"/>
      </rPr>
      <t>※注1　※注2</t>
    </r>
    <rPh sb="17" eb="19">
      <t>セイノウ</t>
    </rPh>
    <rPh sb="20" eb="21">
      <t>モット</t>
    </rPh>
    <rPh sb="36" eb="37">
      <t>チュウ</t>
    </rPh>
    <rPh sb="40" eb="41">
      <t>チュウ</t>
    </rPh>
    <phoneticPr fontId="1"/>
  </si>
  <si>
    <t>物件の断熱の工法を選択</t>
    <rPh sb="0" eb="2">
      <t>ブッケン</t>
    </rPh>
    <rPh sb="3" eb="5">
      <t>ダンネツ</t>
    </rPh>
    <rPh sb="6" eb="8">
      <t>コウホウ</t>
    </rPh>
    <rPh sb="9" eb="11">
      <t>センタク</t>
    </rPh>
    <phoneticPr fontId="1"/>
  </si>
  <si>
    <t>詳しい説明は「木造戸建住宅の使用基準ガイドブック」P.9～P.13を参照</t>
    <rPh sb="0" eb="1">
      <t>クワ</t>
    </rPh>
    <rPh sb="3" eb="5">
      <t>セツメイ</t>
    </rPh>
    <rPh sb="7" eb="9">
      <t>モクゾウ</t>
    </rPh>
    <rPh sb="9" eb="11">
      <t>コダ</t>
    </rPh>
    <rPh sb="11" eb="13">
      <t>ジュウタク</t>
    </rPh>
    <rPh sb="14" eb="16">
      <t>シヨウ</t>
    </rPh>
    <rPh sb="16" eb="18">
      <t>キジュン</t>
    </rPh>
    <rPh sb="34" eb="36">
      <t>サンショウ</t>
    </rPh>
    <phoneticPr fontId="1"/>
  </si>
  <si>
    <t>断熱材を施工する部位を確認して、「有」を選択</t>
    <rPh sb="0" eb="3">
      <t>ダンネツザイ</t>
    </rPh>
    <rPh sb="4" eb="6">
      <t>セコウ</t>
    </rPh>
    <rPh sb="8" eb="10">
      <t>ブイ</t>
    </rPh>
    <rPh sb="11" eb="13">
      <t>カクニン</t>
    </rPh>
    <rPh sb="17" eb="18">
      <t>アリ</t>
    </rPh>
    <rPh sb="20" eb="22">
      <t>センタク</t>
    </rPh>
    <phoneticPr fontId="1"/>
  </si>
  <si>
    <r>
      <rPr>
        <sz val="11"/>
        <color rgb="FFFF0000"/>
        <rFont val="HG丸ｺﾞｼｯｸM-PRO"/>
        <family val="3"/>
        <charset val="128"/>
      </rPr>
      <t>ガイドブック</t>
    </r>
    <r>
      <rPr>
        <sz val="11"/>
        <color theme="1"/>
        <rFont val="HG丸ｺﾞｼｯｸM-PRO"/>
        <family val="3"/>
        <charset val="128"/>
      </rPr>
      <t>URL</t>
    </r>
    <phoneticPr fontId="1"/>
  </si>
  <si>
    <t>部位に施工する断熱材の熱伝達率を記入</t>
    <rPh sb="0" eb="2">
      <t>ブイ</t>
    </rPh>
    <rPh sb="3" eb="5">
      <t>セコウ</t>
    </rPh>
    <rPh sb="7" eb="10">
      <t>ダンネツザイ</t>
    </rPh>
    <rPh sb="11" eb="15">
      <t>ネツデンタツリツ</t>
    </rPh>
    <rPh sb="16" eb="18">
      <t>キニュウ</t>
    </rPh>
    <phoneticPr fontId="1"/>
  </si>
  <si>
    <r>
      <t>場合に「有」を選択　　詳しくは上記</t>
    </r>
    <r>
      <rPr>
        <sz val="11"/>
        <color rgb="FFFF0000"/>
        <rFont val="HG丸ｺﾞｼｯｸM-PRO"/>
        <family val="3"/>
        <charset val="128"/>
      </rPr>
      <t>ガイドブック</t>
    </r>
    <r>
      <rPr>
        <sz val="11"/>
        <color theme="1"/>
        <rFont val="HG丸ｺﾞｼｯｸM-PRO"/>
        <family val="3"/>
        <charset val="128"/>
      </rPr>
      <t>を参照</t>
    </r>
    <rPh sb="0" eb="2">
      <t>バアイ</t>
    </rPh>
    <rPh sb="4" eb="5">
      <t>アリ</t>
    </rPh>
    <rPh sb="7" eb="9">
      <t>センタク</t>
    </rPh>
    <rPh sb="11" eb="12">
      <t>クワ</t>
    </rPh>
    <rPh sb="15" eb="17">
      <t>ジョウキ</t>
    </rPh>
    <rPh sb="24" eb="26">
      <t>サンショウ</t>
    </rPh>
    <phoneticPr fontId="1"/>
  </si>
  <si>
    <t>熱伝導率は、JISの規定値もしくは、メーカーの試験値等</t>
    <rPh sb="0" eb="1">
      <t>ネツ</t>
    </rPh>
    <rPh sb="1" eb="4">
      <t>デンドウリツ</t>
    </rPh>
    <rPh sb="10" eb="12">
      <t>キテイ</t>
    </rPh>
    <rPh sb="12" eb="13">
      <t>チ</t>
    </rPh>
    <rPh sb="23" eb="25">
      <t>シケン</t>
    </rPh>
    <rPh sb="25" eb="26">
      <t>チ</t>
    </rPh>
    <rPh sb="26" eb="27">
      <t>トウ</t>
    </rPh>
    <phoneticPr fontId="1"/>
  </si>
  <si>
    <t>矩計図などから断熱材の厚さ（ミリ）を転記</t>
    <rPh sb="0" eb="3">
      <t>カナバカリズ</t>
    </rPh>
    <rPh sb="7" eb="10">
      <t>ダンネツザイ</t>
    </rPh>
    <rPh sb="11" eb="12">
      <t>アツ</t>
    </rPh>
    <rPh sb="18" eb="20">
      <t>テンキ</t>
    </rPh>
    <phoneticPr fontId="1"/>
  </si>
  <si>
    <t>一つの部位で複数の仕様がある場合は最も熱抵抗値が低くなるものを記入</t>
    <rPh sb="0" eb="1">
      <t>ヒト</t>
    </rPh>
    <rPh sb="3" eb="5">
      <t>ブイ</t>
    </rPh>
    <rPh sb="6" eb="8">
      <t>フクスウ</t>
    </rPh>
    <rPh sb="9" eb="11">
      <t>シヨウ</t>
    </rPh>
    <rPh sb="14" eb="16">
      <t>バアイ</t>
    </rPh>
    <rPh sb="17" eb="18">
      <t>モット</t>
    </rPh>
    <rPh sb="19" eb="22">
      <t>ネツテイコウ</t>
    </rPh>
    <rPh sb="22" eb="23">
      <t>チ</t>
    </rPh>
    <rPh sb="24" eb="25">
      <t>ヒク</t>
    </rPh>
    <rPh sb="31" eb="33">
      <t>キニュウ</t>
    </rPh>
    <phoneticPr fontId="1"/>
  </si>
  <si>
    <r>
      <t>詳しくは上記</t>
    </r>
    <r>
      <rPr>
        <sz val="11"/>
        <color rgb="FFFF0000"/>
        <rFont val="HG丸ｺﾞｼｯｸM-PRO"/>
        <family val="3"/>
        <charset val="128"/>
      </rPr>
      <t>ガイドブック</t>
    </r>
    <r>
      <rPr>
        <sz val="11"/>
        <color theme="1"/>
        <rFont val="HG丸ｺﾞｼｯｸM-PRO"/>
        <family val="3"/>
        <charset val="128"/>
      </rPr>
      <t>P.15を参照</t>
    </r>
    <rPh sb="0" eb="1">
      <t>クワ</t>
    </rPh>
    <rPh sb="4" eb="6">
      <t>ジョウキ</t>
    </rPh>
    <rPh sb="17" eb="19">
      <t>サンショウ</t>
    </rPh>
    <phoneticPr fontId="1"/>
  </si>
  <si>
    <t>窓は建具とガラスの組合せ、ドアは枠と戸の組合せに基づく熱貫流率を記入</t>
    <rPh sb="0" eb="1">
      <t>マド</t>
    </rPh>
    <rPh sb="2" eb="4">
      <t>タテグ</t>
    </rPh>
    <rPh sb="9" eb="10">
      <t>ク</t>
    </rPh>
    <rPh sb="10" eb="11">
      <t>ア</t>
    </rPh>
    <rPh sb="16" eb="17">
      <t>ワク</t>
    </rPh>
    <rPh sb="18" eb="19">
      <t>ト</t>
    </rPh>
    <rPh sb="20" eb="21">
      <t>ク</t>
    </rPh>
    <rPh sb="21" eb="22">
      <t>ア</t>
    </rPh>
    <rPh sb="24" eb="25">
      <t>モト</t>
    </rPh>
    <rPh sb="27" eb="31">
      <t>ネツカンリュウリツ</t>
    </rPh>
    <rPh sb="32" eb="34">
      <t>キニュウ</t>
    </rPh>
    <phoneticPr fontId="1"/>
  </si>
  <si>
    <t>軒庇等が無い開口部については窓の日射熱取得率を記入</t>
    <rPh sb="0" eb="2">
      <t>ノキヒサシ</t>
    </rPh>
    <rPh sb="2" eb="3">
      <t>トウ</t>
    </rPh>
    <rPh sb="4" eb="5">
      <t>ナ</t>
    </rPh>
    <rPh sb="6" eb="9">
      <t>カイコウブ</t>
    </rPh>
    <rPh sb="14" eb="15">
      <t>マド</t>
    </rPh>
    <rPh sb="16" eb="19">
      <t>ニッシャネツ</t>
    </rPh>
    <rPh sb="19" eb="22">
      <t>シュトクリツ</t>
    </rPh>
    <rPh sb="23" eb="25">
      <t>キニュウ</t>
    </rPh>
    <phoneticPr fontId="1"/>
  </si>
  <si>
    <t>４つの設備について、プルダウンから現地に設置する設備を選択</t>
    <rPh sb="3" eb="5">
      <t>セツビ</t>
    </rPh>
    <rPh sb="17" eb="19">
      <t>ゲンチ</t>
    </rPh>
    <rPh sb="20" eb="22">
      <t>セッチ</t>
    </rPh>
    <rPh sb="24" eb="26">
      <t>セツビ</t>
    </rPh>
    <rPh sb="27" eb="29">
      <t>センタク</t>
    </rPh>
    <phoneticPr fontId="1"/>
  </si>
  <si>
    <t>「有」を選択した部位　および　設備機器をすべて入力し、最終判定が「適合」になったことを確認して提出</t>
    <rPh sb="1" eb="2">
      <t>ア</t>
    </rPh>
    <rPh sb="4" eb="6">
      <t>センタク</t>
    </rPh>
    <rPh sb="8" eb="10">
      <t>ブイ</t>
    </rPh>
    <rPh sb="15" eb="19">
      <t>セツビキキ</t>
    </rPh>
    <rPh sb="23" eb="25">
      <t>ニュウリョク</t>
    </rPh>
    <rPh sb="27" eb="29">
      <t>サイシュウ</t>
    </rPh>
    <rPh sb="29" eb="31">
      <t>ハンテイ</t>
    </rPh>
    <rPh sb="33" eb="35">
      <t>テキゴウ</t>
    </rPh>
    <rPh sb="43" eb="45">
      <t>カクニン</t>
    </rPh>
    <rPh sb="47" eb="49">
      <t>テイシュツ</t>
    </rPh>
    <phoneticPr fontId="1"/>
  </si>
  <si>
    <t>床</t>
    <rPh sb="0" eb="1">
      <t>ユカ</t>
    </rPh>
    <phoneticPr fontId="1"/>
  </si>
  <si>
    <t>基礎壁（外気側）</t>
    <phoneticPr fontId="1"/>
  </si>
  <si>
    <t>基礎壁（その他）</t>
    <phoneticPr fontId="1"/>
  </si>
  <si>
    <t>建物物の名称を記入</t>
    <rPh sb="0" eb="2">
      <t>タテモノ</t>
    </rPh>
    <rPh sb="2" eb="3">
      <t>ブツ</t>
    </rPh>
    <rPh sb="4" eb="6">
      <t>メイショウ</t>
    </rPh>
    <rPh sb="7" eb="9">
      <t>キニュウ</t>
    </rPh>
    <phoneticPr fontId="1"/>
  </si>
  <si>
    <t>開口部を確認して「有」を選択</t>
    <rPh sb="0" eb="3">
      <t>カイコウブ</t>
    </rPh>
    <rPh sb="4" eb="6">
      <t>カクニン</t>
    </rPh>
    <rPh sb="9" eb="10">
      <t>アリ</t>
    </rPh>
    <rPh sb="12" eb="14">
      <t>センタク</t>
    </rPh>
    <phoneticPr fontId="1"/>
  </si>
  <si>
    <t>②-2開口部（窓）の日射熱取得率η</t>
    <rPh sb="7" eb="8">
      <t>マド</t>
    </rPh>
    <rPh sb="10" eb="12">
      <t>ニッシャ</t>
    </rPh>
    <rPh sb="12" eb="16">
      <t>ネツシュトクリツ</t>
    </rPh>
    <phoneticPr fontId="1"/>
  </si>
  <si>
    <t>設置しない（入居者設置など完了検査時点で設置が行われない）</t>
    <rPh sb="0" eb="2">
      <t>セッチ</t>
    </rPh>
    <rPh sb="6" eb="9">
      <t>ニュウキョシャ</t>
    </rPh>
    <rPh sb="9" eb="11">
      <t>セッチ</t>
    </rPh>
    <rPh sb="13" eb="18">
      <t>カンリョウケンサジ</t>
    </rPh>
    <rPh sb="18" eb="19">
      <t>テン</t>
    </rPh>
    <rPh sb="20" eb="22">
      <t>セッチ</t>
    </rPh>
    <rPh sb="23" eb="24">
      <t>オコナ</t>
    </rPh>
    <phoneticPr fontId="1"/>
  </si>
  <si>
    <t>設置しない（入居者設置など完了検査時点で設置が行われない）</t>
    <rPh sb="0" eb="2">
      <t>セッチ</t>
    </rPh>
    <phoneticPr fontId="1"/>
  </si>
  <si>
    <t>照明設備（非居室の仕様）</t>
    <rPh sb="0" eb="2">
      <t>ショウメイ</t>
    </rPh>
    <rPh sb="2" eb="4">
      <t>セツビ</t>
    </rPh>
    <rPh sb="5" eb="8">
      <t>ヒキョシツ</t>
    </rPh>
    <rPh sb="9" eb="11">
      <t>シヨウ</t>
    </rPh>
    <phoneticPr fontId="1"/>
  </si>
  <si>
    <t>暖冷房設備【主たる居室】</t>
    <rPh sb="0" eb="1">
      <t>ダン</t>
    </rPh>
    <rPh sb="1" eb="3">
      <t>レイボウ</t>
    </rPh>
    <rPh sb="3" eb="5">
      <t>セツビ</t>
    </rPh>
    <rPh sb="6" eb="7">
      <t>シュ</t>
    </rPh>
    <rPh sb="9" eb="11">
      <t>キョシツ</t>
    </rPh>
    <phoneticPr fontId="1"/>
  </si>
  <si>
    <t>暖冷房設備【その他の居室】</t>
    <rPh sb="0" eb="1">
      <t>ダン</t>
    </rPh>
    <rPh sb="1" eb="3">
      <t>レイボウ</t>
    </rPh>
    <rPh sb="3" eb="5">
      <t>セツビ</t>
    </rPh>
    <rPh sb="8" eb="9">
      <t>タ</t>
    </rPh>
    <rPh sb="10" eb="12">
      <t>キョシツ</t>
    </rPh>
    <phoneticPr fontId="1"/>
  </si>
  <si>
    <t>石油給湯機【エコフィール含む】のモード熱効率77.8％以上のもの</t>
    <rPh sb="0" eb="2">
      <t>セキユ</t>
    </rPh>
    <rPh sb="2" eb="4">
      <t>キュウトウ</t>
    </rPh>
    <rPh sb="4" eb="5">
      <t>キ</t>
    </rPh>
    <rPh sb="12" eb="13">
      <t>フク</t>
    </rPh>
    <rPh sb="19" eb="22">
      <t>ネツコウリツ</t>
    </rPh>
    <rPh sb="27" eb="29">
      <t>イジョウ</t>
    </rPh>
    <phoneticPr fontId="1"/>
  </si>
  <si>
    <t>ガス給湯機【エコジョーズ含む】のモード熱効率78.2％以上のもの</t>
    <rPh sb="2" eb="4">
      <t>キュウトウ</t>
    </rPh>
    <rPh sb="4" eb="5">
      <t>キ</t>
    </rPh>
    <rPh sb="12" eb="13">
      <t>フク</t>
    </rPh>
    <rPh sb="19" eb="20">
      <t>ネツ</t>
    </rPh>
    <rPh sb="20" eb="22">
      <t>コウリツ</t>
    </rPh>
    <rPh sb="27" eb="29">
      <t>イジョウ</t>
    </rPh>
    <phoneticPr fontId="1"/>
  </si>
  <si>
    <t>電気ヒートポンプ給湯機【エコキュート】を設置</t>
    <rPh sb="0" eb="2">
      <t>デンキ</t>
    </rPh>
    <rPh sb="8" eb="11">
      <t>キュウトウキ</t>
    </rPh>
    <rPh sb="20" eb="22">
      <t>セッチ</t>
    </rPh>
    <phoneticPr fontId="1"/>
  </si>
  <si>
    <t>設計者</t>
    <rPh sb="0" eb="3">
      <t>セッケイシャ</t>
    </rPh>
    <phoneticPr fontId="1"/>
  </si>
  <si>
    <r>
      <t>非居室の照明に、LEDまたは蛍光灯を設置している＜一部設置しない室あり（</t>
    </r>
    <r>
      <rPr>
        <sz val="8"/>
        <color theme="1"/>
        <rFont val="HG丸ｺﾞｼｯｸM-PRO"/>
        <family val="3"/>
        <charset val="128"/>
      </rPr>
      <t>完了後に入居者設置など</t>
    </r>
    <r>
      <rPr>
        <sz val="9"/>
        <color theme="1"/>
        <rFont val="HG丸ｺﾞｼｯｸM-PRO"/>
        <family val="3"/>
        <charset val="128"/>
      </rPr>
      <t>）〉</t>
    </r>
    <rPh sb="25" eb="27">
      <t>イチブ</t>
    </rPh>
    <rPh sb="27" eb="29">
      <t>セッチ</t>
    </rPh>
    <rPh sb="32" eb="33">
      <t>シツ</t>
    </rPh>
    <rPh sb="36" eb="39">
      <t>カンリョウゴ</t>
    </rPh>
    <rPh sb="40" eb="43">
      <t>ニュウキョシャ</t>
    </rPh>
    <rPh sb="43" eb="45">
      <t>セッチ</t>
    </rPh>
    <phoneticPr fontId="1"/>
  </si>
  <si>
    <r>
      <t>比消費電力が0.3[W/(</t>
    </r>
    <r>
      <rPr>
        <sz val="9"/>
        <color theme="1"/>
        <rFont val="Segoe UI Symbol"/>
        <family val="2"/>
      </rPr>
      <t>㎥</t>
    </r>
    <r>
      <rPr>
        <sz val="9"/>
        <color theme="1"/>
        <rFont val="HG丸ｺﾞｼｯｸM-PRO"/>
        <family val="3"/>
        <charset val="128"/>
      </rPr>
      <t>/ｈ）]以下</t>
    </r>
    <r>
      <rPr>
        <sz val="6"/>
        <color theme="1"/>
        <rFont val="HG丸ｺﾞｼｯｸM-PRO"/>
        <family val="3"/>
        <charset val="128"/>
      </rPr>
      <t>（熱交換換気設備を採用する場合にあっては、比消費電力を有効換気量率で除した値）</t>
    </r>
    <r>
      <rPr>
        <sz val="9"/>
        <color theme="1"/>
        <rFont val="HG丸ｺﾞｼｯｸM-PRO"/>
        <family val="3"/>
        <charset val="128"/>
      </rPr>
      <t>の換気設備</t>
    </r>
    <rPh sb="0" eb="1">
      <t>ヒ</t>
    </rPh>
    <rPh sb="1" eb="3">
      <t>ショウヒ</t>
    </rPh>
    <rPh sb="3" eb="5">
      <t>デンリョク</t>
    </rPh>
    <rPh sb="18" eb="20">
      <t>イカ</t>
    </rPh>
    <rPh sb="60" eb="64">
      <t>カンキセツビ</t>
    </rPh>
    <phoneticPr fontId="1"/>
  </si>
  <si>
    <t>Ver.20250801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</si>
</sst>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
    <numFmt numFmtId="177" formatCode="0.0"/>
  </numFmts>
  <fonts count="16" x14ac:knownFonts="1">
    <font>
      <sz val="11"/>
      <color theme="1"/>
      <name val="游ゴシック"/>
      <family val="2"/>
      <charset val="128"/>
      <scheme val="minor"/>
    </font>
    <font>
      <sz val="6"/>
      <name val="游ゴシック"/>
      <family val="2"/>
      <charset val="128"/>
      <scheme val="minor"/>
    </font>
    <font>
      <sz val="8"/>
      <color theme="1"/>
      <name val="HG丸ｺﾞｼｯｸM-PRO"/>
      <family val="3"/>
      <charset val="128"/>
    </font>
    <font>
      <sz val="11"/>
      <color theme="1"/>
      <name val="HG丸ｺﾞｼｯｸM-PRO"/>
      <family val="3"/>
      <charset val="128"/>
    </font>
    <font>
      <sz val="10"/>
      <color theme="1"/>
      <name val="HG丸ｺﾞｼｯｸM-PRO"/>
      <family val="3"/>
      <charset val="128"/>
    </font>
    <font>
      <sz val="9"/>
      <color theme="1"/>
      <name val="HG丸ｺﾞｼｯｸM-PRO"/>
      <family val="3"/>
      <charset val="128"/>
    </font>
    <font>
      <b/>
      <sz val="10"/>
      <color theme="1"/>
      <name val="HG丸ｺﾞｼｯｸM-PRO"/>
      <family val="3"/>
      <charset val="128"/>
    </font>
    <font>
      <b/>
      <sz val="11"/>
      <color theme="1"/>
      <name val="HG丸ｺﾞｼｯｸM-PRO"/>
      <family val="3"/>
      <charset val="128"/>
    </font>
    <font>
      <sz val="12"/>
      <color theme="1"/>
      <name val="HG丸ｺﾞｼｯｸM-PRO"/>
      <family val="3"/>
      <charset val="128"/>
    </font>
    <font>
      <sz val="6"/>
      <color theme="1"/>
      <name val="HG丸ｺﾞｼｯｸM-PRO"/>
      <family val="3"/>
      <charset val="128"/>
    </font>
    <font>
      <b/>
      <sz val="8"/>
      <color theme="1"/>
      <name val="HG丸ｺﾞｼｯｸM-PRO"/>
      <family val="3"/>
      <charset val="128"/>
    </font>
    <font>
      <u/>
      <sz val="11"/>
      <color theme="10"/>
      <name val="游ゴシック"/>
      <family val="2"/>
      <charset val="128"/>
      <scheme val="minor"/>
    </font>
    <font>
      <sz val="11"/>
      <color rgb="FFFF0000"/>
      <name val="HG丸ｺﾞｼｯｸM-PRO"/>
      <family val="3"/>
      <charset val="128"/>
    </font>
    <font>
      <sz val="12"/>
      <color rgb="FFFF0000"/>
      <name val="HG丸ｺﾞｼｯｸM-PRO"/>
      <family val="3"/>
      <charset val="128"/>
    </font>
    <font>
      <sz val="14"/>
      <color rgb="FFFF0000"/>
      <name val="HG丸ｺﾞｼｯｸM-PRO"/>
      <family val="3"/>
      <charset val="128"/>
    </font>
    <font>
      <sz val="9"/>
      <color theme="1"/>
      <name val="Segoe UI Symbol"/>
      <family val="2"/>
    </font>
  </fonts>
  <fills count="5">
    <fill>
      <patternFill patternType="none"/>
    </fill>
    <fill>
      <patternFill patternType="gray125"/>
    </fill>
    <fill>
      <patternFill patternType="solid">
        <fgColor theme="8" tint="0.79998168889431442"/>
        <bgColor indexed="64"/>
      </patternFill>
    </fill>
    <fill>
      <patternFill patternType="solid">
        <fgColor theme="9" tint="0.79998168889431442"/>
        <bgColor indexed="64"/>
      </patternFill>
    </fill>
    <fill>
      <patternFill patternType="solid">
        <fgColor rgb="FFFFFF00"/>
        <bgColor indexed="64"/>
      </patternFill>
    </fill>
  </fills>
  <borders count="36">
    <border>
      <left/>
      <right/>
      <top/>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top style="thin">
        <color indexed="64"/>
      </top>
      <bottom style="hair">
        <color indexed="64"/>
      </bottom>
      <diagonal/>
    </border>
    <border>
      <left style="thin">
        <color auto="1"/>
      </left>
      <right/>
      <top style="thin">
        <color auto="1"/>
      </top>
      <bottom style="thin">
        <color auto="1"/>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bottom style="thin">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medium">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medium">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s>
  <cellStyleXfs count="2">
    <xf numFmtId="0" fontId="0" fillId="0" borderId="0">
      <alignment vertical="center"/>
    </xf>
    <xf numFmtId="0" fontId="11" fillId="0" borderId="0" applyNumberFormat="0" applyFill="0" applyBorder="0" applyAlignment="0" applyProtection="0">
      <alignment vertical="center"/>
    </xf>
  </cellStyleXfs>
  <cellXfs count="124">
    <xf numFmtId="0" fontId="0" fillId="0" borderId="0" xfId="0">
      <alignment vertical="center"/>
    </xf>
    <xf numFmtId="0" fontId="5" fillId="0" borderId="0" xfId="0" applyFont="1">
      <alignment vertical="center"/>
    </xf>
    <xf numFmtId="0" fontId="5" fillId="0" borderId="0" xfId="0" applyFont="1" applyAlignment="1">
      <alignment horizontal="center" vertical="center"/>
    </xf>
    <xf numFmtId="0" fontId="5" fillId="0" borderId="0" xfId="0" applyFont="1" applyAlignment="1">
      <alignment horizontal="right" vertical="center" wrapText="1"/>
    </xf>
    <xf numFmtId="176" fontId="5" fillId="0" borderId="0" xfId="0" applyNumberFormat="1" applyFont="1" applyAlignment="1">
      <alignment horizontal="center" vertical="center"/>
    </xf>
    <xf numFmtId="177" fontId="5" fillId="0" borderId="0" xfId="0" applyNumberFormat="1" applyFont="1" applyAlignment="1">
      <alignment horizontal="center" vertical="center"/>
    </xf>
    <xf numFmtId="0" fontId="5" fillId="0" borderId="0" xfId="0" applyFont="1" applyFill="1" applyAlignment="1">
      <alignment horizontal="center" vertical="center"/>
    </xf>
    <xf numFmtId="177" fontId="5" fillId="0" borderId="0" xfId="0" applyNumberFormat="1" applyFont="1">
      <alignment vertical="center"/>
    </xf>
    <xf numFmtId="0" fontId="5" fillId="0" borderId="0" xfId="0" applyFont="1" applyFill="1">
      <alignment vertical="center"/>
    </xf>
    <xf numFmtId="0" fontId="7" fillId="0" borderId="0" xfId="0" applyFont="1">
      <alignment vertical="center"/>
    </xf>
    <xf numFmtId="0" fontId="5" fillId="0" borderId="0" xfId="0" applyFont="1" applyAlignment="1">
      <alignment vertical="center"/>
    </xf>
    <xf numFmtId="0" fontId="5" fillId="3" borderId="0" xfId="0" applyFont="1" applyFill="1">
      <alignment vertical="center"/>
    </xf>
    <xf numFmtId="0" fontId="6" fillId="0" borderId="0" xfId="0" applyFont="1" applyAlignment="1">
      <alignment horizontal="center" vertical="center"/>
    </xf>
    <xf numFmtId="0" fontId="4" fillId="0" borderId="0" xfId="0" applyFont="1" applyAlignment="1">
      <alignment horizontal="center" vertical="center"/>
    </xf>
    <xf numFmtId="0" fontId="3" fillId="0" borderId="0" xfId="0" applyFont="1" applyAlignment="1">
      <alignment horizontal="center" vertical="center"/>
    </xf>
    <xf numFmtId="0" fontId="8" fillId="0" borderId="3" xfId="0" applyFont="1" applyBorder="1" applyAlignment="1">
      <alignment horizontal="center" vertical="center"/>
    </xf>
    <xf numFmtId="0" fontId="8" fillId="0" borderId="0" xfId="0" applyFont="1" applyFill="1" applyAlignment="1">
      <alignment horizontal="center" vertical="center"/>
    </xf>
    <xf numFmtId="0" fontId="5" fillId="0" borderId="0" xfId="0" applyFont="1" applyAlignment="1">
      <alignment horizontal="center" vertical="center" wrapText="1"/>
    </xf>
    <xf numFmtId="0" fontId="5" fillId="0" borderId="0" xfId="0" applyNumberFormat="1" applyFont="1" applyAlignment="1">
      <alignment horizontal="right" vertical="center"/>
    </xf>
    <xf numFmtId="0" fontId="5" fillId="0" borderId="0" xfId="0" applyNumberFormat="1" applyFont="1" applyBorder="1" applyAlignment="1">
      <alignment horizontal="right" vertical="center"/>
    </xf>
    <xf numFmtId="0" fontId="8" fillId="0" borderId="0" xfId="0" applyFont="1" applyFill="1" applyBorder="1" applyAlignment="1">
      <alignment horizontal="center" vertical="center"/>
    </xf>
    <xf numFmtId="0" fontId="7" fillId="0" borderId="0" xfId="0" applyFont="1" applyAlignment="1">
      <alignment vertical="center" wrapText="1"/>
    </xf>
    <xf numFmtId="0" fontId="7" fillId="0" borderId="0" xfId="0" applyFont="1" applyAlignment="1">
      <alignment horizontal="left" vertical="center"/>
    </xf>
    <xf numFmtId="0" fontId="3" fillId="0" borderId="0" xfId="0" applyFont="1" applyFill="1" applyAlignment="1">
      <alignment vertical="center"/>
    </xf>
    <xf numFmtId="0" fontId="9" fillId="0" borderId="0" xfId="0" applyFont="1" applyFill="1" applyAlignment="1">
      <alignment horizontal="right"/>
    </xf>
    <xf numFmtId="0" fontId="7" fillId="0" borderId="0" xfId="0" applyFont="1" applyBorder="1" applyAlignment="1">
      <alignment horizontal="center" vertical="center"/>
    </xf>
    <xf numFmtId="0" fontId="2" fillId="0" borderId="0" xfId="0" applyFont="1" applyBorder="1" applyAlignment="1">
      <alignment horizontal="center" vertical="center"/>
    </xf>
    <xf numFmtId="0" fontId="7" fillId="0" borderId="3" xfId="0" applyFont="1" applyBorder="1" applyAlignment="1">
      <alignment horizontal="center" vertical="center" wrapText="1"/>
    </xf>
    <xf numFmtId="0" fontId="7" fillId="0" borderId="0" xfId="0" applyFont="1" applyBorder="1" applyAlignment="1">
      <alignment horizontal="left" vertical="center"/>
    </xf>
    <xf numFmtId="0" fontId="4" fillId="3" borderId="0" xfId="0" applyFont="1" applyFill="1">
      <alignment vertical="center"/>
    </xf>
    <xf numFmtId="0" fontId="4" fillId="2" borderId="0" xfId="0" applyFont="1" applyFill="1">
      <alignment vertical="center"/>
    </xf>
    <xf numFmtId="0" fontId="2" fillId="2" borderId="0" xfId="0" applyFont="1" applyFill="1" applyBorder="1" applyAlignment="1">
      <alignment horizontal="center" vertical="center"/>
    </xf>
    <xf numFmtId="0" fontId="5" fillId="0" borderId="0" xfId="0" applyFont="1" applyFill="1" applyBorder="1" applyAlignment="1">
      <alignment horizontal="left" vertical="center" wrapText="1"/>
    </xf>
    <xf numFmtId="0" fontId="5" fillId="0" borderId="0" xfId="0" applyFont="1" applyBorder="1" applyAlignment="1">
      <alignment horizontal="center" vertical="center"/>
    </xf>
    <xf numFmtId="0" fontId="5" fillId="0" borderId="0" xfId="0" applyFont="1" applyAlignment="1">
      <alignment horizontal="right" vertical="center"/>
    </xf>
    <xf numFmtId="0" fontId="5" fillId="2" borderId="8" xfId="0" applyFont="1" applyFill="1" applyBorder="1" applyAlignment="1" applyProtection="1">
      <alignment horizontal="center" vertical="center"/>
      <protection locked="0"/>
    </xf>
    <xf numFmtId="0" fontId="5" fillId="2" borderId="1" xfId="0" applyFont="1" applyFill="1" applyBorder="1" applyAlignment="1" applyProtection="1">
      <alignment horizontal="center" vertical="center"/>
      <protection locked="0"/>
    </xf>
    <xf numFmtId="0" fontId="8" fillId="4" borderId="0" xfId="0" applyFont="1" applyFill="1" applyBorder="1" applyAlignment="1">
      <alignment horizontal="center" vertical="center"/>
    </xf>
    <xf numFmtId="0" fontId="5" fillId="0" borderId="0" xfId="0" applyFont="1" applyProtection="1">
      <alignment vertical="center"/>
    </xf>
    <xf numFmtId="0" fontId="8" fillId="0" borderId="0" xfId="0" applyFont="1" applyAlignment="1" applyProtection="1">
      <alignment horizontal="center" vertical="center"/>
    </xf>
    <xf numFmtId="0" fontId="3" fillId="0" borderId="0" xfId="0" applyFont="1" applyProtection="1">
      <alignment vertical="center"/>
    </xf>
    <xf numFmtId="0" fontId="8" fillId="0" borderId="0" xfId="0" applyFont="1" applyAlignment="1" applyProtection="1">
      <alignment horizontal="left" vertical="center"/>
    </xf>
    <xf numFmtId="0" fontId="13" fillId="0" borderId="0" xfId="0" applyFont="1" applyAlignment="1" applyProtection="1">
      <alignment horizontal="center" vertical="center"/>
    </xf>
    <xf numFmtId="0" fontId="5" fillId="0" borderId="0" xfId="0" applyFont="1" applyAlignment="1" applyProtection="1">
      <alignment horizontal="center" vertical="center"/>
    </xf>
    <xf numFmtId="0" fontId="5" fillId="0" borderId="0" xfId="0" applyFont="1" applyAlignment="1" applyProtection="1">
      <alignment horizontal="center" vertical="center" wrapText="1"/>
    </xf>
    <xf numFmtId="0" fontId="14" fillId="0" borderId="0" xfId="0" applyFont="1" applyAlignment="1" applyProtection="1">
      <alignment horizontal="center" vertical="center"/>
    </xf>
    <xf numFmtId="0" fontId="5" fillId="0" borderId="0" xfId="0" applyFont="1" applyBorder="1" applyAlignment="1" applyProtection="1">
      <alignment horizontal="center" vertical="center"/>
    </xf>
    <xf numFmtId="0" fontId="3" fillId="0" borderId="0" xfId="0" applyFont="1" applyAlignment="1" applyProtection="1">
      <alignment vertical="center" wrapText="1"/>
    </xf>
    <xf numFmtId="177" fontId="8" fillId="0" borderId="0" xfId="0" applyNumberFormat="1" applyFont="1" applyAlignment="1" applyProtection="1">
      <alignment horizontal="center" vertical="center"/>
    </xf>
    <xf numFmtId="0" fontId="5" fillId="0" borderId="0" xfId="0" applyFont="1" applyAlignment="1">
      <alignment horizontal="left" vertical="top" wrapText="1"/>
    </xf>
    <xf numFmtId="0" fontId="7" fillId="0" borderId="0" xfId="0" applyFont="1" applyAlignment="1">
      <alignment horizontal="center" vertical="center"/>
    </xf>
    <xf numFmtId="0" fontId="3" fillId="0" borderId="0" xfId="0" applyFont="1" applyFill="1" applyAlignment="1">
      <alignment horizontal="center" vertical="center"/>
    </xf>
    <xf numFmtId="0" fontId="5" fillId="0" borderId="0" xfId="0" applyFont="1" applyFill="1" applyBorder="1" applyAlignment="1">
      <alignment horizontal="center" vertical="center" wrapText="1"/>
    </xf>
    <xf numFmtId="0" fontId="5" fillId="0" borderId="0" xfId="0" applyFont="1" applyFill="1" applyBorder="1">
      <alignment vertical="center"/>
    </xf>
    <xf numFmtId="0" fontId="5" fillId="0" borderId="0" xfId="0" applyFont="1" applyFill="1" applyBorder="1" applyAlignment="1" applyProtection="1">
      <alignment horizontal="center" vertical="center" wrapText="1"/>
    </xf>
    <xf numFmtId="0" fontId="5" fillId="0" borderId="0" xfId="0" applyFont="1" applyFill="1" applyBorder="1" applyProtection="1">
      <alignment vertical="center"/>
    </xf>
    <xf numFmtId="0" fontId="5" fillId="0" borderId="0" xfId="0" applyFont="1" applyFill="1" applyBorder="1" applyAlignment="1" applyProtection="1">
      <alignment horizontal="center" vertical="center"/>
    </xf>
    <xf numFmtId="0" fontId="5" fillId="0" borderId="10" xfId="0" applyFont="1" applyBorder="1">
      <alignment vertical="center"/>
    </xf>
    <xf numFmtId="0" fontId="5" fillId="0" borderId="15" xfId="0" applyFont="1" applyBorder="1">
      <alignment vertical="center"/>
    </xf>
    <xf numFmtId="0" fontId="5" fillId="0" borderId="16" xfId="0" applyFont="1" applyBorder="1">
      <alignment vertical="center"/>
    </xf>
    <xf numFmtId="0" fontId="5" fillId="0" borderId="17" xfId="0" applyFont="1" applyBorder="1">
      <alignment vertical="center"/>
    </xf>
    <xf numFmtId="0" fontId="2" fillId="0" borderId="18" xfId="0" applyFont="1" applyBorder="1" applyAlignment="1">
      <alignment horizontal="center" vertical="center"/>
    </xf>
    <xf numFmtId="0" fontId="5" fillId="0" borderId="19" xfId="0" applyFont="1" applyBorder="1" applyAlignment="1">
      <alignment horizontal="center" vertical="center"/>
    </xf>
    <xf numFmtId="0" fontId="5" fillId="0" borderId="22" xfId="0" applyFont="1" applyBorder="1" applyAlignment="1">
      <alignment horizontal="center" vertical="center"/>
    </xf>
    <xf numFmtId="0" fontId="5" fillId="3" borderId="23" xfId="0" applyFont="1" applyFill="1" applyBorder="1" applyAlignment="1" applyProtection="1">
      <alignment horizontal="center" vertical="center"/>
      <protection locked="0"/>
    </xf>
    <xf numFmtId="176" fontId="5" fillId="0" borderId="24" xfId="0" applyNumberFormat="1" applyFont="1" applyBorder="1" applyAlignment="1">
      <alignment horizontal="center" vertical="center"/>
    </xf>
    <xf numFmtId="0" fontId="5" fillId="3" borderId="25" xfId="0" applyFont="1" applyFill="1" applyBorder="1" applyAlignment="1" applyProtection="1">
      <alignment horizontal="center" vertical="center"/>
      <protection locked="0"/>
    </xf>
    <xf numFmtId="176" fontId="5" fillId="0" borderId="26" xfId="0" applyNumberFormat="1" applyFont="1" applyBorder="1" applyAlignment="1">
      <alignment horizontal="center" vertical="center"/>
    </xf>
    <xf numFmtId="0" fontId="5" fillId="3" borderId="27" xfId="0" applyFont="1" applyFill="1" applyBorder="1" applyAlignment="1" applyProtection="1">
      <alignment horizontal="center" vertical="center"/>
      <protection locked="0"/>
    </xf>
    <xf numFmtId="0" fontId="5" fillId="2" borderId="28" xfId="0" applyFont="1" applyFill="1" applyBorder="1" applyAlignment="1" applyProtection="1">
      <alignment horizontal="center" vertical="center"/>
      <protection locked="0"/>
    </xf>
    <xf numFmtId="176" fontId="5" fillId="0" borderId="31" xfId="0" applyNumberFormat="1" applyFont="1" applyBorder="1" applyAlignment="1">
      <alignment horizontal="center" vertical="center"/>
    </xf>
    <xf numFmtId="0" fontId="5" fillId="0" borderId="15" xfId="0" applyFont="1" applyBorder="1" applyAlignment="1">
      <alignment vertical="center" wrapText="1"/>
    </xf>
    <xf numFmtId="0" fontId="5" fillId="0" borderId="16" xfId="0" applyFont="1" applyBorder="1" applyAlignment="1">
      <alignment vertical="center" wrapText="1"/>
    </xf>
    <xf numFmtId="0" fontId="5" fillId="2" borderId="24" xfId="0" applyFont="1" applyFill="1" applyBorder="1" applyAlignment="1" applyProtection="1">
      <alignment horizontal="center" vertical="center"/>
      <protection locked="0"/>
    </xf>
    <xf numFmtId="0" fontId="5" fillId="2" borderId="26" xfId="0" applyFont="1" applyFill="1" applyBorder="1" applyAlignment="1" applyProtection="1">
      <alignment horizontal="center" vertical="center"/>
      <protection locked="0"/>
    </xf>
    <xf numFmtId="0" fontId="5" fillId="2" borderId="31" xfId="0" applyFont="1" applyFill="1" applyBorder="1" applyAlignment="1" applyProtection="1">
      <alignment horizontal="center" vertical="center"/>
      <protection locked="0"/>
    </xf>
    <xf numFmtId="0" fontId="5" fillId="0" borderId="10" xfId="0" applyFont="1" applyBorder="1" applyAlignment="1">
      <alignment vertical="center" wrapText="1"/>
    </xf>
    <xf numFmtId="0" fontId="5" fillId="3" borderId="32" xfId="0" applyFont="1" applyFill="1" applyBorder="1" applyAlignment="1" applyProtection="1">
      <alignment horizontal="center" vertical="center"/>
    </xf>
    <xf numFmtId="0" fontId="5" fillId="2" borderId="33" xfId="0" applyFont="1" applyFill="1" applyBorder="1" applyAlignment="1" applyProtection="1">
      <alignment horizontal="center" vertical="center"/>
      <protection locked="0"/>
    </xf>
    <xf numFmtId="0" fontId="5" fillId="0" borderId="5" xfId="0" applyFont="1" applyBorder="1" applyAlignment="1">
      <alignment horizontal="center" vertical="center"/>
    </xf>
    <xf numFmtId="0" fontId="5" fillId="0" borderId="34" xfId="0" applyFont="1" applyBorder="1" applyAlignment="1">
      <alignment horizontal="center" vertical="center"/>
    </xf>
    <xf numFmtId="0" fontId="4" fillId="0" borderId="0" xfId="0" applyFont="1" applyAlignment="1"/>
    <xf numFmtId="0" fontId="5" fillId="0" borderId="0" xfId="0" applyFont="1" applyAlignment="1"/>
    <xf numFmtId="0" fontId="3" fillId="0" borderId="35" xfId="0" applyFont="1" applyBorder="1" applyProtection="1">
      <alignment vertical="center"/>
    </xf>
    <xf numFmtId="0" fontId="11" fillId="0" borderId="4" xfId="1" applyBorder="1" applyProtection="1">
      <alignment vertical="center"/>
      <protection locked="0"/>
    </xf>
    <xf numFmtId="0" fontId="3" fillId="0" borderId="0" xfId="0" applyFont="1" applyFill="1" applyAlignment="1">
      <alignment horizontal="center" vertical="center"/>
    </xf>
    <xf numFmtId="0" fontId="5" fillId="0" borderId="0" xfId="0" applyFont="1" applyAlignment="1">
      <alignment horizontal="center" vertical="center" wrapText="1"/>
    </xf>
    <xf numFmtId="0" fontId="7" fillId="0" borderId="0" xfId="0" applyFont="1" applyAlignment="1">
      <alignment horizontal="center" vertical="center"/>
    </xf>
    <xf numFmtId="0" fontId="5" fillId="0" borderId="0" xfId="0" applyFont="1" applyAlignment="1">
      <alignment horizontal="left" vertical="top" wrapText="1"/>
    </xf>
    <xf numFmtId="0" fontId="5" fillId="0" borderId="12" xfId="0" applyFont="1" applyBorder="1">
      <alignment vertical="center"/>
    </xf>
    <xf numFmtId="0" fontId="5" fillId="2" borderId="2" xfId="0" applyFont="1" applyFill="1" applyBorder="1" applyAlignment="1" applyProtection="1">
      <alignment horizontal="center" vertical="center"/>
      <protection locked="0"/>
    </xf>
    <xf numFmtId="0" fontId="5" fillId="2" borderId="7" xfId="0" applyFont="1" applyFill="1" applyBorder="1" applyAlignment="1" applyProtection="1">
      <alignment horizontal="center" vertical="center"/>
      <protection locked="0"/>
    </xf>
    <xf numFmtId="0" fontId="7" fillId="0" borderId="0" xfId="0" applyFont="1" applyBorder="1" applyAlignment="1">
      <alignment horizontal="center" vertical="center" wrapText="1"/>
    </xf>
    <xf numFmtId="0" fontId="7" fillId="0" borderId="0" xfId="0" applyFont="1" applyAlignment="1">
      <alignment horizontal="center" vertical="center"/>
    </xf>
    <xf numFmtId="0" fontId="5" fillId="0" borderId="12" xfId="0" applyFont="1" applyBorder="1" applyAlignment="1" applyProtection="1">
      <alignment horizontal="center" vertical="center" wrapText="1"/>
      <protection locked="0"/>
    </xf>
    <xf numFmtId="0" fontId="5" fillId="0" borderId="13" xfId="0" applyFont="1" applyBorder="1" applyAlignment="1" applyProtection="1">
      <alignment horizontal="center" vertical="center" wrapText="1"/>
      <protection locked="0"/>
    </xf>
    <xf numFmtId="0" fontId="5" fillId="0" borderId="11" xfId="0" applyFont="1" applyBorder="1" applyAlignment="1" applyProtection="1">
      <alignment horizontal="center" vertical="center" wrapText="1"/>
      <protection locked="0"/>
    </xf>
    <xf numFmtId="0" fontId="5" fillId="0" borderId="0" xfId="0" applyFont="1" applyAlignment="1">
      <alignment horizontal="left" vertical="center" wrapText="1"/>
    </xf>
    <xf numFmtId="0" fontId="11" fillId="0" borderId="0" xfId="1" applyAlignment="1" applyProtection="1">
      <alignment horizontal="left" vertical="center"/>
      <protection locked="0"/>
    </xf>
    <xf numFmtId="0" fontId="8" fillId="3" borderId="12" xfId="0" applyFont="1" applyFill="1" applyBorder="1" applyAlignment="1" applyProtection="1">
      <alignment horizontal="center" vertical="center"/>
      <protection locked="0"/>
    </xf>
    <xf numFmtId="0" fontId="8" fillId="3" borderId="13" xfId="0" applyFont="1" applyFill="1" applyBorder="1" applyAlignment="1" applyProtection="1">
      <alignment horizontal="center" vertical="center"/>
      <protection locked="0"/>
    </xf>
    <xf numFmtId="0" fontId="8" fillId="3" borderId="11" xfId="0" applyFont="1" applyFill="1" applyBorder="1" applyAlignment="1" applyProtection="1">
      <alignment horizontal="center" vertical="center"/>
      <protection locked="0"/>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5" fillId="2" borderId="9" xfId="0" applyFont="1" applyFill="1" applyBorder="1" applyAlignment="1" applyProtection="1">
      <alignment horizontal="center" vertical="center"/>
      <protection locked="0"/>
    </xf>
    <xf numFmtId="0" fontId="5" fillId="2" borderId="6"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0" fontId="5" fillId="2" borderId="30" xfId="0" applyFont="1" applyFill="1" applyBorder="1" applyAlignment="1" applyProtection="1">
      <alignment horizontal="center" vertical="center"/>
      <protection locked="0"/>
    </xf>
    <xf numFmtId="0" fontId="7" fillId="0" borderId="14" xfId="0" applyFont="1" applyBorder="1" applyAlignment="1">
      <alignment horizontal="left" vertical="center" wrapText="1"/>
    </xf>
    <xf numFmtId="0" fontId="7" fillId="0" borderId="0" xfId="0" applyFont="1" applyBorder="1" applyAlignment="1">
      <alignment horizontal="left" vertical="center" wrapText="1"/>
    </xf>
    <xf numFmtId="0" fontId="3" fillId="0" borderId="0" xfId="0" applyFont="1" applyFill="1" applyAlignment="1">
      <alignment horizontal="center" vertical="center"/>
    </xf>
    <xf numFmtId="0" fontId="5" fillId="0" borderId="0" xfId="0" applyFont="1" applyAlignment="1">
      <alignment horizontal="left"/>
    </xf>
    <xf numFmtId="0" fontId="5" fillId="0" borderId="0" xfId="0" applyFont="1" applyAlignment="1">
      <alignment horizontal="left" vertical="top" wrapText="1"/>
    </xf>
    <xf numFmtId="0" fontId="5" fillId="0" borderId="0" xfId="0" applyFont="1" applyAlignment="1">
      <alignment horizontal="center" vertical="center" wrapText="1"/>
    </xf>
    <xf numFmtId="0" fontId="2" fillId="0" borderId="0" xfId="0" applyFont="1" applyFill="1" applyAlignment="1">
      <alignment horizontal="center"/>
    </xf>
    <xf numFmtId="0" fontId="5" fillId="3" borderId="12" xfId="0" applyFont="1" applyFill="1" applyBorder="1" applyAlignment="1" applyProtection="1">
      <alignment horizontal="left" vertical="center" wrapText="1"/>
      <protection locked="0"/>
    </xf>
    <xf numFmtId="0" fontId="5" fillId="3" borderId="13" xfId="0" applyFont="1" applyFill="1" applyBorder="1" applyAlignment="1" applyProtection="1">
      <alignment horizontal="left" vertical="center" wrapText="1"/>
      <protection locked="0"/>
    </xf>
    <xf numFmtId="0" fontId="5" fillId="3" borderId="11" xfId="0" applyFont="1" applyFill="1" applyBorder="1" applyAlignment="1" applyProtection="1">
      <alignment horizontal="left" vertical="center" wrapText="1"/>
      <protection locked="0"/>
    </xf>
    <xf numFmtId="0" fontId="5" fillId="0" borderId="0" xfId="0" applyFont="1" applyAlignment="1">
      <alignment horizontal="left" vertical="center"/>
    </xf>
    <xf numFmtId="0" fontId="7" fillId="0" borderId="0" xfId="0" applyFont="1" applyAlignment="1">
      <alignment horizontal="left" vertical="center" wrapText="1"/>
    </xf>
    <xf numFmtId="0" fontId="5" fillId="0" borderId="12" xfId="0" applyFont="1" applyBorder="1" applyAlignment="1" applyProtection="1">
      <alignment horizontal="center" vertical="center"/>
      <protection locked="0"/>
    </xf>
    <xf numFmtId="0" fontId="5" fillId="0" borderId="13" xfId="0" applyFont="1" applyBorder="1" applyAlignment="1" applyProtection="1">
      <alignment horizontal="center" vertical="center"/>
      <protection locked="0"/>
    </xf>
    <xf numFmtId="0" fontId="5" fillId="0" borderId="11" xfId="0" applyFont="1" applyBorder="1" applyAlignment="1" applyProtection="1">
      <alignment horizontal="center" vertical="center"/>
      <protection locked="0"/>
    </xf>
    <xf numFmtId="0" fontId="3" fillId="0" borderId="0" xfId="0" applyFont="1" applyAlignment="1" applyProtection="1">
      <alignment horizontal="left" vertical="center" wrapText="1"/>
    </xf>
  </cellXfs>
  <cellStyles count="2">
    <cellStyle name="ハイパーリンク" xfId="1" builtinId="8"/>
    <cellStyle name="標準" xfId="0" builtinId="0"/>
  </cellStyles>
  <dxfs count="42">
    <dxf>
      <fill>
        <patternFill>
          <bgColor rgb="FFFF0000"/>
        </patternFill>
      </fill>
    </dxf>
    <dxf>
      <fill>
        <patternFill>
          <bgColor rgb="FFFFFF00"/>
        </patternFill>
      </fill>
    </dxf>
    <dxf>
      <fill>
        <patternFill>
          <bgColor rgb="FFFFFF00"/>
        </patternFill>
      </fill>
    </dxf>
    <dxf>
      <fill>
        <patternFill>
          <bgColor rgb="FFFF0000"/>
        </patternFill>
      </fill>
    </dxf>
    <dxf>
      <font>
        <color theme="0" tint="-0.24994659260841701"/>
      </font>
    </dxf>
    <dxf>
      <fill>
        <patternFill>
          <bgColor rgb="FFFF0000"/>
        </patternFill>
      </fill>
    </dxf>
    <dxf>
      <fill>
        <patternFill>
          <bgColor rgb="FFFFFF00"/>
        </patternFill>
      </fill>
    </dxf>
    <dxf>
      <font>
        <color theme="0" tint="-0.24994659260841701"/>
      </font>
    </dxf>
    <dxf>
      <font>
        <color theme="0" tint="-0.24994659260841701"/>
      </font>
    </dxf>
    <dxf>
      <font>
        <color theme="0" tint="-0.24994659260841701"/>
      </font>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rgb="FFFF0000"/>
        </patternFill>
      </fill>
    </dxf>
    <dxf>
      <fill>
        <patternFill>
          <bgColor rgb="FFFFFF00"/>
        </patternFill>
      </fill>
    </dxf>
    <dxf>
      <fill>
        <patternFill>
          <bgColor rgb="FFFFFF00"/>
        </patternFill>
      </fill>
    </dxf>
    <dxf>
      <fill>
        <patternFill>
          <bgColor rgb="FFFF0000"/>
        </patternFill>
      </fill>
    </dxf>
    <dxf>
      <font>
        <color theme="0" tint="-0.24994659260841701"/>
      </font>
    </dxf>
    <dxf>
      <fill>
        <patternFill>
          <bgColor rgb="FFFF0000"/>
        </patternFill>
      </fill>
    </dxf>
    <dxf>
      <fill>
        <patternFill>
          <bgColor rgb="FFFFFF00"/>
        </patternFill>
      </fill>
    </dxf>
    <dxf>
      <font>
        <color theme="0" tint="-0.24994659260841701"/>
      </font>
    </dxf>
    <dxf>
      <font>
        <color theme="0" tint="-0.24994659260841701"/>
      </font>
    </dxf>
    <dxf>
      <font>
        <color theme="0" tint="-0.24994659260841701"/>
      </font>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rgb="FFFF0000"/>
        </patternFill>
      </fill>
    </dxf>
    <dxf>
      <fill>
        <patternFill>
          <bgColor rgb="FFFFFF00"/>
        </patternFill>
      </fill>
    </dxf>
    <dxf>
      <fill>
        <patternFill>
          <bgColor rgb="FFFFFF00"/>
        </patternFill>
      </fill>
    </dxf>
    <dxf>
      <fill>
        <patternFill>
          <bgColor rgb="FFFF0000"/>
        </patternFill>
      </fill>
    </dxf>
    <dxf>
      <font>
        <color theme="0" tint="-0.24994659260841701"/>
      </font>
    </dxf>
    <dxf>
      <fill>
        <patternFill>
          <bgColor rgb="FFFF0000"/>
        </patternFill>
      </fill>
    </dxf>
    <dxf>
      <fill>
        <patternFill>
          <bgColor rgb="FFFFFF00"/>
        </patternFill>
      </fill>
    </dxf>
    <dxf>
      <font>
        <color theme="0" tint="-0.24994659260841701"/>
      </font>
    </dxf>
    <dxf>
      <font>
        <color theme="0" tint="-0.24994659260841701"/>
      </font>
    </dxf>
    <dxf>
      <font>
        <color theme="0" tint="-0.24994659260841701"/>
      </font>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12</xdr:col>
      <xdr:colOff>19050</xdr:colOff>
      <xdr:row>28</xdr:row>
      <xdr:rowOff>30337</xdr:rowOff>
    </xdr:from>
    <xdr:to>
      <xdr:col>15</xdr:col>
      <xdr:colOff>171451</xdr:colOff>
      <xdr:row>40</xdr:row>
      <xdr:rowOff>215690</xdr:rowOff>
    </xdr:to>
    <xdr:pic>
      <xdr:nvPicPr>
        <xdr:cNvPr id="2" name="図 1">
          <a:extLst>
            <a:ext uri="{FF2B5EF4-FFF2-40B4-BE49-F238E27FC236}">
              <a16:creationId xmlns:a16="http://schemas.microsoft.com/office/drawing/2014/main" id="{7E30C5B1-90BC-40AC-A186-FC033DAB46D7}"/>
            </a:ext>
          </a:extLst>
        </xdr:cNvPr>
        <xdr:cNvPicPr>
          <a:picLocks noChangeAspect="1"/>
        </xdr:cNvPicPr>
      </xdr:nvPicPr>
      <xdr:blipFill>
        <a:blip xmlns:r="http://schemas.openxmlformats.org/officeDocument/2006/relationships" r:embed="rId1"/>
        <a:stretch>
          <a:fillRect/>
        </a:stretch>
      </xdr:blipFill>
      <xdr:spPr>
        <a:xfrm>
          <a:off x="6934200" y="6478762"/>
          <a:ext cx="2209801" cy="3090478"/>
        </a:xfrm>
        <a:prstGeom prst="rect">
          <a:avLst/>
        </a:prstGeom>
      </xdr:spPr>
    </xdr:pic>
    <xdr:clientData/>
  </xdr:twoCellAnchor>
  <xdr:twoCellAnchor editAs="oneCell">
    <xdr:from>
      <xdr:col>8</xdr:col>
      <xdr:colOff>371475</xdr:colOff>
      <xdr:row>41</xdr:row>
      <xdr:rowOff>142875</xdr:rowOff>
    </xdr:from>
    <xdr:to>
      <xdr:col>8</xdr:col>
      <xdr:colOff>631288</xdr:colOff>
      <xdr:row>42</xdr:row>
      <xdr:rowOff>238125</xdr:rowOff>
    </xdr:to>
    <xdr:pic>
      <xdr:nvPicPr>
        <xdr:cNvPr id="3" name="図 2">
          <a:extLst>
            <a:ext uri="{FF2B5EF4-FFF2-40B4-BE49-F238E27FC236}">
              <a16:creationId xmlns:a16="http://schemas.microsoft.com/office/drawing/2014/main" id="{E3DF4759-36A7-4ABB-9E18-8C1E7DAA489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24550" y="9658350"/>
          <a:ext cx="259813" cy="323850"/>
        </a:xfrm>
        <a:prstGeom prst="rect">
          <a:avLst/>
        </a:prstGeom>
      </xdr:spPr>
    </xdr:pic>
    <xdr:clientData/>
  </xdr:twoCellAnchor>
  <xdr:twoCellAnchor editAs="oneCell">
    <xdr:from>
      <xdr:col>12</xdr:col>
      <xdr:colOff>47625</xdr:colOff>
      <xdr:row>3</xdr:row>
      <xdr:rowOff>295275</xdr:rowOff>
    </xdr:from>
    <xdr:to>
      <xdr:col>15</xdr:col>
      <xdr:colOff>495300</xdr:colOff>
      <xdr:row>13</xdr:row>
      <xdr:rowOff>177218</xdr:rowOff>
    </xdr:to>
    <xdr:pic>
      <xdr:nvPicPr>
        <xdr:cNvPr id="4" name="図 3">
          <a:extLst>
            <a:ext uri="{FF2B5EF4-FFF2-40B4-BE49-F238E27FC236}">
              <a16:creationId xmlns:a16="http://schemas.microsoft.com/office/drawing/2014/main" id="{1698C104-E9BE-41CB-89BF-FA78782FF8D3}"/>
            </a:ext>
          </a:extLst>
        </xdr:cNvPr>
        <xdr:cNvPicPr>
          <a:picLocks noChangeAspect="1"/>
        </xdr:cNvPicPr>
      </xdr:nvPicPr>
      <xdr:blipFill>
        <a:blip xmlns:r="http://schemas.openxmlformats.org/officeDocument/2006/relationships" r:embed="rId3"/>
        <a:stretch>
          <a:fillRect/>
        </a:stretch>
      </xdr:blipFill>
      <xdr:spPr>
        <a:xfrm>
          <a:off x="6962775" y="1028700"/>
          <a:ext cx="2505075" cy="2263193"/>
        </a:xfrm>
        <a:prstGeom prst="rect">
          <a:avLst/>
        </a:prstGeom>
      </xdr:spPr>
    </xdr:pic>
    <xdr:clientData/>
  </xdr:twoCellAnchor>
  <xdr:twoCellAnchor>
    <xdr:from>
      <xdr:col>13</xdr:col>
      <xdr:colOff>638175</xdr:colOff>
      <xdr:row>11</xdr:row>
      <xdr:rowOff>57150</xdr:rowOff>
    </xdr:from>
    <xdr:to>
      <xdr:col>15</xdr:col>
      <xdr:colOff>457200</xdr:colOff>
      <xdr:row>12</xdr:row>
      <xdr:rowOff>161925</xdr:rowOff>
    </xdr:to>
    <xdr:sp macro="" textlink="">
      <xdr:nvSpPr>
        <xdr:cNvPr id="5" name="正方形/長方形 4">
          <a:extLst>
            <a:ext uri="{FF2B5EF4-FFF2-40B4-BE49-F238E27FC236}">
              <a16:creationId xmlns:a16="http://schemas.microsoft.com/office/drawing/2014/main" id="{539A6D1E-E032-48D1-ACC6-54373094BCB0}"/>
            </a:ext>
          </a:extLst>
        </xdr:cNvPr>
        <xdr:cNvSpPr/>
      </xdr:nvSpPr>
      <xdr:spPr>
        <a:xfrm>
          <a:off x="8239125" y="2828925"/>
          <a:ext cx="1190625" cy="371475"/>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371475</xdr:colOff>
      <xdr:row>39</xdr:row>
      <xdr:rowOff>142875</xdr:rowOff>
    </xdr:from>
    <xdr:to>
      <xdr:col>8</xdr:col>
      <xdr:colOff>631288</xdr:colOff>
      <xdr:row>40</xdr:row>
      <xdr:rowOff>190500</xdr:rowOff>
    </xdr:to>
    <xdr:pic>
      <xdr:nvPicPr>
        <xdr:cNvPr id="4" name="図 3">
          <a:extLst>
            <a:ext uri="{FF2B5EF4-FFF2-40B4-BE49-F238E27FC236}">
              <a16:creationId xmlns:a16="http://schemas.microsoft.com/office/drawing/2014/main" id="{4F4E9163-6F69-4E00-9C06-8F8F26AB94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24550" y="9658350"/>
          <a:ext cx="259813" cy="323850"/>
        </a:xfrm>
        <a:prstGeom prst="rect">
          <a:avLst/>
        </a:prstGeom>
      </xdr:spPr>
    </xdr:pic>
    <xdr:clientData/>
  </xdr:twoCellAnchor>
  <xdr:oneCellAnchor>
    <xdr:from>
      <xdr:col>5</xdr:col>
      <xdr:colOff>790575</xdr:colOff>
      <xdr:row>0</xdr:row>
      <xdr:rowOff>0</xdr:rowOff>
    </xdr:from>
    <xdr:ext cx="476250" cy="492443"/>
    <xdr:sp macro="" textlink="">
      <xdr:nvSpPr>
        <xdr:cNvPr id="18" name="テキスト ボックス 17">
          <a:extLst>
            <a:ext uri="{FF2B5EF4-FFF2-40B4-BE49-F238E27FC236}">
              <a16:creationId xmlns:a16="http://schemas.microsoft.com/office/drawing/2014/main" id="{6BDAA608-CF53-C062-0A5C-58E189A28AD4}"/>
            </a:ext>
          </a:extLst>
        </xdr:cNvPr>
        <xdr:cNvSpPr txBox="1"/>
      </xdr:nvSpPr>
      <xdr:spPr>
        <a:xfrm>
          <a:off x="4533900" y="0"/>
          <a:ext cx="476250" cy="4924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400">
              <a:solidFill>
                <a:srgbClr val="FF0000"/>
              </a:solidFill>
              <a:latin typeface="HG丸ｺﾞｼｯｸM-PRO" panose="020F0600000000000000" pitchFamily="50" charset="-128"/>
              <a:ea typeface="HG丸ｺﾞｼｯｸM-PRO" panose="020F0600000000000000" pitchFamily="50" charset="-128"/>
            </a:rPr>
            <a:t>①</a:t>
          </a:r>
        </a:p>
      </xdr:txBody>
    </xdr:sp>
    <xdr:clientData/>
  </xdr:oneCellAnchor>
  <xdr:oneCellAnchor>
    <xdr:from>
      <xdr:col>5</xdr:col>
      <xdr:colOff>66675</xdr:colOff>
      <xdr:row>3</xdr:row>
      <xdr:rowOff>352425</xdr:rowOff>
    </xdr:from>
    <xdr:ext cx="476250" cy="492443"/>
    <xdr:sp macro="" textlink="">
      <xdr:nvSpPr>
        <xdr:cNvPr id="19" name="テキスト ボックス 18">
          <a:extLst>
            <a:ext uri="{FF2B5EF4-FFF2-40B4-BE49-F238E27FC236}">
              <a16:creationId xmlns:a16="http://schemas.microsoft.com/office/drawing/2014/main" id="{3A753B07-D903-4467-B5FB-1B666FA95FF1}"/>
            </a:ext>
          </a:extLst>
        </xdr:cNvPr>
        <xdr:cNvSpPr txBox="1"/>
      </xdr:nvSpPr>
      <xdr:spPr>
        <a:xfrm>
          <a:off x="3810000" y="1104900"/>
          <a:ext cx="476250" cy="4924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400">
              <a:solidFill>
                <a:srgbClr val="FF0000"/>
              </a:solidFill>
              <a:latin typeface="HG丸ｺﾞｼｯｸM-PRO" panose="020F0600000000000000" pitchFamily="50" charset="-128"/>
              <a:ea typeface="HG丸ｺﾞｼｯｸM-PRO" panose="020F0600000000000000" pitchFamily="50" charset="-128"/>
            </a:rPr>
            <a:t>②</a:t>
          </a:r>
        </a:p>
      </xdr:txBody>
    </xdr:sp>
    <xdr:clientData/>
  </xdr:oneCellAnchor>
  <xdr:oneCellAnchor>
    <xdr:from>
      <xdr:col>0</xdr:col>
      <xdr:colOff>990600</xdr:colOff>
      <xdr:row>7</xdr:row>
      <xdr:rowOff>142875</xdr:rowOff>
    </xdr:from>
    <xdr:ext cx="476250" cy="492443"/>
    <xdr:sp macro="" textlink="">
      <xdr:nvSpPr>
        <xdr:cNvPr id="20" name="テキスト ボックス 19">
          <a:extLst>
            <a:ext uri="{FF2B5EF4-FFF2-40B4-BE49-F238E27FC236}">
              <a16:creationId xmlns:a16="http://schemas.microsoft.com/office/drawing/2014/main" id="{9E48311C-A1AD-4FBF-8528-8A6B41A82D76}"/>
            </a:ext>
          </a:extLst>
        </xdr:cNvPr>
        <xdr:cNvSpPr txBox="1"/>
      </xdr:nvSpPr>
      <xdr:spPr>
        <a:xfrm>
          <a:off x="990600" y="1905000"/>
          <a:ext cx="476250" cy="4924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400">
              <a:solidFill>
                <a:srgbClr val="FF0000"/>
              </a:solidFill>
              <a:latin typeface="HG丸ｺﾞｼｯｸM-PRO" panose="020F0600000000000000" pitchFamily="50" charset="-128"/>
              <a:ea typeface="HG丸ｺﾞｼｯｸM-PRO" panose="020F0600000000000000" pitchFamily="50" charset="-128"/>
            </a:rPr>
            <a:t>③</a:t>
          </a:r>
        </a:p>
      </xdr:txBody>
    </xdr:sp>
    <xdr:clientData/>
  </xdr:oneCellAnchor>
  <xdr:oneCellAnchor>
    <xdr:from>
      <xdr:col>1</xdr:col>
      <xdr:colOff>457200</xdr:colOff>
      <xdr:row>7</xdr:row>
      <xdr:rowOff>142875</xdr:rowOff>
    </xdr:from>
    <xdr:ext cx="476250" cy="492443"/>
    <xdr:sp macro="" textlink="">
      <xdr:nvSpPr>
        <xdr:cNvPr id="21" name="テキスト ボックス 20">
          <a:extLst>
            <a:ext uri="{FF2B5EF4-FFF2-40B4-BE49-F238E27FC236}">
              <a16:creationId xmlns:a16="http://schemas.microsoft.com/office/drawing/2014/main" id="{E175E8C9-2017-4063-B1F7-FD1BC9BC650B}"/>
            </a:ext>
          </a:extLst>
        </xdr:cNvPr>
        <xdr:cNvSpPr txBox="1"/>
      </xdr:nvSpPr>
      <xdr:spPr>
        <a:xfrm>
          <a:off x="1676400" y="1905000"/>
          <a:ext cx="476250" cy="4924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400">
              <a:solidFill>
                <a:srgbClr val="FF0000"/>
              </a:solidFill>
              <a:latin typeface="HG丸ｺﾞｼｯｸM-PRO" panose="020F0600000000000000" pitchFamily="50" charset="-128"/>
              <a:ea typeface="HG丸ｺﾞｼｯｸM-PRO" panose="020F0600000000000000" pitchFamily="50" charset="-128"/>
            </a:rPr>
            <a:t>④</a:t>
          </a:r>
        </a:p>
      </xdr:txBody>
    </xdr:sp>
    <xdr:clientData/>
  </xdr:oneCellAnchor>
  <xdr:oneCellAnchor>
    <xdr:from>
      <xdr:col>2</xdr:col>
      <xdr:colOff>742950</xdr:colOff>
      <xdr:row>7</xdr:row>
      <xdr:rowOff>142875</xdr:rowOff>
    </xdr:from>
    <xdr:ext cx="476250" cy="492443"/>
    <xdr:sp macro="" textlink="">
      <xdr:nvSpPr>
        <xdr:cNvPr id="22" name="テキスト ボックス 21">
          <a:extLst>
            <a:ext uri="{FF2B5EF4-FFF2-40B4-BE49-F238E27FC236}">
              <a16:creationId xmlns:a16="http://schemas.microsoft.com/office/drawing/2014/main" id="{718EF7F8-E716-483B-AF7D-AC733077766A}"/>
            </a:ext>
          </a:extLst>
        </xdr:cNvPr>
        <xdr:cNvSpPr txBox="1"/>
      </xdr:nvSpPr>
      <xdr:spPr>
        <a:xfrm>
          <a:off x="2543175" y="1905000"/>
          <a:ext cx="476250" cy="4924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400">
              <a:solidFill>
                <a:srgbClr val="FF0000"/>
              </a:solidFill>
              <a:latin typeface="HG丸ｺﾞｼｯｸM-PRO" panose="020F0600000000000000" pitchFamily="50" charset="-128"/>
              <a:ea typeface="HG丸ｺﾞｼｯｸM-PRO" panose="020F0600000000000000" pitchFamily="50" charset="-128"/>
            </a:rPr>
            <a:t>⑤</a:t>
          </a:r>
        </a:p>
      </xdr:txBody>
    </xdr:sp>
    <xdr:clientData/>
  </xdr:oneCellAnchor>
  <xdr:oneCellAnchor>
    <xdr:from>
      <xdr:col>0</xdr:col>
      <xdr:colOff>952500</xdr:colOff>
      <xdr:row>18</xdr:row>
      <xdr:rowOff>123825</xdr:rowOff>
    </xdr:from>
    <xdr:ext cx="476250" cy="492443"/>
    <xdr:sp macro="" textlink="">
      <xdr:nvSpPr>
        <xdr:cNvPr id="23" name="テキスト ボックス 22">
          <a:extLst>
            <a:ext uri="{FF2B5EF4-FFF2-40B4-BE49-F238E27FC236}">
              <a16:creationId xmlns:a16="http://schemas.microsoft.com/office/drawing/2014/main" id="{AAA4688A-0973-436E-806D-F080AFFE9034}"/>
            </a:ext>
          </a:extLst>
        </xdr:cNvPr>
        <xdr:cNvSpPr txBox="1"/>
      </xdr:nvSpPr>
      <xdr:spPr>
        <a:xfrm>
          <a:off x="952500" y="5124450"/>
          <a:ext cx="476250" cy="4924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400">
              <a:solidFill>
                <a:srgbClr val="FF0000"/>
              </a:solidFill>
              <a:latin typeface="HG丸ｺﾞｼｯｸM-PRO" panose="020F0600000000000000" pitchFamily="50" charset="-128"/>
              <a:ea typeface="HG丸ｺﾞｼｯｸM-PRO" panose="020F0600000000000000" pitchFamily="50" charset="-128"/>
            </a:rPr>
            <a:t>⑥</a:t>
          </a:r>
        </a:p>
      </xdr:txBody>
    </xdr:sp>
    <xdr:clientData/>
  </xdr:oneCellAnchor>
  <xdr:oneCellAnchor>
    <xdr:from>
      <xdr:col>1</xdr:col>
      <xdr:colOff>447675</xdr:colOff>
      <xdr:row>18</xdr:row>
      <xdr:rowOff>123825</xdr:rowOff>
    </xdr:from>
    <xdr:ext cx="476250" cy="492443"/>
    <xdr:sp macro="" textlink="">
      <xdr:nvSpPr>
        <xdr:cNvPr id="24" name="テキスト ボックス 23">
          <a:extLst>
            <a:ext uri="{FF2B5EF4-FFF2-40B4-BE49-F238E27FC236}">
              <a16:creationId xmlns:a16="http://schemas.microsoft.com/office/drawing/2014/main" id="{FB58E77D-C2B3-469D-9F28-14F01796BE65}"/>
            </a:ext>
          </a:extLst>
        </xdr:cNvPr>
        <xdr:cNvSpPr txBox="1"/>
      </xdr:nvSpPr>
      <xdr:spPr>
        <a:xfrm>
          <a:off x="1666875" y="5124450"/>
          <a:ext cx="476250" cy="4924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400">
              <a:solidFill>
                <a:srgbClr val="FF0000"/>
              </a:solidFill>
              <a:latin typeface="HG丸ｺﾞｼｯｸM-PRO" panose="020F0600000000000000" pitchFamily="50" charset="-128"/>
              <a:ea typeface="HG丸ｺﾞｼｯｸM-PRO" panose="020F0600000000000000" pitchFamily="50" charset="-128"/>
            </a:rPr>
            <a:t>⑦</a:t>
          </a:r>
        </a:p>
      </xdr:txBody>
    </xdr:sp>
    <xdr:clientData/>
  </xdr:oneCellAnchor>
  <xdr:oneCellAnchor>
    <xdr:from>
      <xdr:col>0</xdr:col>
      <xdr:colOff>1028700</xdr:colOff>
      <xdr:row>23</xdr:row>
      <xdr:rowOff>123825</xdr:rowOff>
    </xdr:from>
    <xdr:ext cx="476250" cy="492443"/>
    <xdr:sp macro="" textlink="">
      <xdr:nvSpPr>
        <xdr:cNvPr id="25" name="テキスト ボックス 24">
          <a:extLst>
            <a:ext uri="{FF2B5EF4-FFF2-40B4-BE49-F238E27FC236}">
              <a16:creationId xmlns:a16="http://schemas.microsoft.com/office/drawing/2014/main" id="{DDEBC9D4-5D49-46AB-9466-17B3CA2BB46B}"/>
            </a:ext>
          </a:extLst>
        </xdr:cNvPr>
        <xdr:cNvSpPr txBox="1"/>
      </xdr:nvSpPr>
      <xdr:spPr>
        <a:xfrm>
          <a:off x="1028700" y="6496050"/>
          <a:ext cx="476250" cy="4924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400">
              <a:solidFill>
                <a:srgbClr val="FF0000"/>
              </a:solidFill>
              <a:latin typeface="HG丸ｺﾞｼｯｸM-PRO" panose="020F0600000000000000" pitchFamily="50" charset="-128"/>
              <a:ea typeface="HG丸ｺﾞｼｯｸM-PRO" panose="020F0600000000000000" pitchFamily="50" charset="-128"/>
            </a:rPr>
            <a:t>⑧</a:t>
          </a:r>
        </a:p>
      </xdr:txBody>
    </xdr:sp>
    <xdr:clientData/>
  </xdr:oneCellAnchor>
  <xdr:oneCellAnchor>
    <xdr:from>
      <xdr:col>0</xdr:col>
      <xdr:colOff>647700</xdr:colOff>
      <xdr:row>28</xdr:row>
      <xdr:rowOff>276225</xdr:rowOff>
    </xdr:from>
    <xdr:ext cx="476250" cy="492443"/>
    <xdr:sp macro="" textlink="">
      <xdr:nvSpPr>
        <xdr:cNvPr id="26" name="テキスト ボックス 25">
          <a:extLst>
            <a:ext uri="{FF2B5EF4-FFF2-40B4-BE49-F238E27FC236}">
              <a16:creationId xmlns:a16="http://schemas.microsoft.com/office/drawing/2014/main" id="{610F9B82-C469-4E0D-A8B6-597666F5C77E}"/>
            </a:ext>
          </a:extLst>
        </xdr:cNvPr>
        <xdr:cNvSpPr txBox="1"/>
      </xdr:nvSpPr>
      <xdr:spPr>
        <a:xfrm>
          <a:off x="647700" y="8039100"/>
          <a:ext cx="476250" cy="4924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400">
              <a:solidFill>
                <a:srgbClr val="FF0000"/>
              </a:solidFill>
              <a:latin typeface="HG丸ｺﾞｼｯｸM-PRO" panose="020F0600000000000000" pitchFamily="50" charset="-128"/>
              <a:ea typeface="HG丸ｺﾞｼｯｸM-PRO" panose="020F0600000000000000" pitchFamily="50" charset="-128"/>
            </a:rPr>
            <a:t>⑨</a:t>
          </a:r>
        </a:p>
      </xdr:txBody>
    </xdr:sp>
    <xdr:clientData/>
  </xdr:oneCellAnchor>
  <xdr:oneCellAnchor>
    <xdr:from>
      <xdr:col>7</xdr:col>
      <xdr:colOff>466725</xdr:colOff>
      <xdr:row>37</xdr:row>
      <xdr:rowOff>0</xdr:rowOff>
    </xdr:from>
    <xdr:ext cx="476250" cy="492443"/>
    <xdr:sp macro="" textlink="">
      <xdr:nvSpPr>
        <xdr:cNvPr id="27" name="テキスト ボックス 26">
          <a:extLst>
            <a:ext uri="{FF2B5EF4-FFF2-40B4-BE49-F238E27FC236}">
              <a16:creationId xmlns:a16="http://schemas.microsoft.com/office/drawing/2014/main" id="{E7D66BBE-6C7F-4498-B38D-1EDBA7D78890}"/>
            </a:ext>
          </a:extLst>
        </xdr:cNvPr>
        <xdr:cNvSpPr txBox="1"/>
      </xdr:nvSpPr>
      <xdr:spPr>
        <a:xfrm>
          <a:off x="5286375" y="10210800"/>
          <a:ext cx="476250" cy="4924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400">
              <a:solidFill>
                <a:srgbClr val="FF0000"/>
              </a:solidFill>
              <a:latin typeface="HG丸ｺﾞｼｯｸM-PRO" panose="020F0600000000000000" pitchFamily="50" charset="-128"/>
              <a:ea typeface="HG丸ｺﾞｼｯｸM-PRO" panose="020F0600000000000000" pitchFamily="50" charset="-128"/>
            </a:rPr>
            <a:t>⑩</a:t>
          </a:r>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12</xdr:col>
      <xdr:colOff>19050</xdr:colOff>
      <xdr:row>28</xdr:row>
      <xdr:rowOff>1762</xdr:rowOff>
    </xdr:from>
    <xdr:to>
      <xdr:col>15</xdr:col>
      <xdr:colOff>171451</xdr:colOff>
      <xdr:row>40</xdr:row>
      <xdr:rowOff>101390</xdr:rowOff>
    </xdr:to>
    <xdr:pic>
      <xdr:nvPicPr>
        <xdr:cNvPr id="2" name="図 1">
          <a:extLst>
            <a:ext uri="{FF2B5EF4-FFF2-40B4-BE49-F238E27FC236}">
              <a16:creationId xmlns:a16="http://schemas.microsoft.com/office/drawing/2014/main" id="{546CE3BB-9532-4622-A059-82F762AAA832}"/>
            </a:ext>
          </a:extLst>
        </xdr:cNvPr>
        <xdr:cNvPicPr>
          <a:picLocks noChangeAspect="1"/>
        </xdr:cNvPicPr>
      </xdr:nvPicPr>
      <xdr:blipFill>
        <a:blip xmlns:r="http://schemas.openxmlformats.org/officeDocument/2006/relationships" r:embed="rId1"/>
        <a:stretch>
          <a:fillRect/>
        </a:stretch>
      </xdr:blipFill>
      <xdr:spPr>
        <a:xfrm>
          <a:off x="6934200" y="6754987"/>
          <a:ext cx="2209801" cy="3090478"/>
        </a:xfrm>
        <a:prstGeom prst="rect">
          <a:avLst/>
        </a:prstGeom>
      </xdr:spPr>
    </xdr:pic>
    <xdr:clientData/>
  </xdr:twoCellAnchor>
  <xdr:twoCellAnchor editAs="oneCell">
    <xdr:from>
      <xdr:col>8</xdr:col>
      <xdr:colOff>371475</xdr:colOff>
      <xdr:row>39</xdr:row>
      <xdr:rowOff>142875</xdr:rowOff>
    </xdr:from>
    <xdr:to>
      <xdr:col>8</xdr:col>
      <xdr:colOff>631288</xdr:colOff>
      <xdr:row>40</xdr:row>
      <xdr:rowOff>238125</xdr:rowOff>
    </xdr:to>
    <xdr:pic>
      <xdr:nvPicPr>
        <xdr:cNvPr id="3" name="図 2">
          <a:extLst>
            <a:ext uri="{FF2B5EF4-FFF2-40B4-BE49-F238E27FC236}">
              <a16:creationId xmlns:a16="http://schemas.microsoft.com/office/drawing/2014/main" id="{93C0BA7C-1859-4BFB-8BAB-D9B4BCA67FB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24550" y="9658350"/>
          <a:ext cx="259813" cy="323850"/>
        </a:xfrm>
        <a:prstGeom prst="rect">
          <a:avLst/>
        </a:prstGeom>
      </xdr:spPr>
    </xdr:pic>
    <xdr:clientData/>
  </xdr:twoCellAnchor>
  <xdr:twoCellAnchor editAs="oneCell">
    <xdr:from>
      <xdr:col>12</xdr:col>
      <xdr:colOff>47625</xdr:colOff>
      <xdr:row>3</xdr:row>
      <xdr:rowOff>295275</xdr:rowOff>
    </xdr:from>
    <xdr:to>
      <xdr:col>15</xdr:col>
      <xdr:colOff>495300</xdr:colOff>
      <xdr:row>12</xdr:row>
      <xdr:rowOff>253418</xdr:rowOff>
    </xdr:to>
    <xdr:pic>
      <xdr:nvPicPr>
        <xdr:cNvPr id="4" name="図 3">
          <a:extLst>
            <a:ext uri="{FF2B5EF4-FFF2-40B4-BE49-F238E27FC236}">
              <a16:creationId xmlns:a16="http://schemas.microsoft.com/office/drawing/2014/main" id="{51A4928C-8FA6-4E34-8FDE-68D134CE7046}"/>
            </a:ext>
          </a:extLst>
        </xdr:cNvPr>
        <xdr:cNvPicPr>
          <a:picLocks noChangeAspect="1"/>
        </xdr:cNvPicPr>
      </xdr:nvPicPr>
      <xdr:blipFill>
        <a:blip xmlns:r="http://schemas.openxmlformats.org/officeDocument/2006/relationships" r:embed="rId3"/>
        <a:stretch>
          <a:fillRect/>
        </a:stretch>
      </xdr:blipFill>
      <xdr:spPr>
        <a:xfrm>
          <a:off x="6962775" y="1028700"/>
          <a:ext cx="2505075" cy="2263193"/>
        </a:xfrm>
        <a:prstGeom prst="rect">
          <a:avLst/>
        </a:prstGeom>
      </xdr:spPr>
    </xdr:pic>
    <xdr:clientData/>
  </xdr:twoCellAnchor>
  <xdr:twoCellAnchor>
    <xdr:from>
      <xdr:col>13</xdr:col>
      <xdr:colOff>638175</xdr:colOff>
      <xdr:row>11</xdr:row>
      <xdr:rowOff>57150</xdr:rowOff>
    </xdr:from>
    <xdr:to>
      <xdr:col>15</xdr:col>
      <xdr:colOff>457200</xdr:colOff>
      <xdr:row>12</xdr:row>
      <xdr:rowOff>161925</xdr:rowOff>
    </xdr:to>
    <xdr:sp macro="" textlink="">
      <xdr:nvSpPr>
        <xdr:cNvPr id="5" name="正方形/長方形 4">
          <a:extLst>
            <a:ext uri="{FF2B5EF4-FFF2-40B4-BE49-F238E27FC236}">
              <a16:creationId xmlns:a16="http://schemas.microsoft.com/office/drawing/2014/main" id="{2EE951E1-043A-48FA-9D5E-F4CBB696AE47}"/>
            </a:ext>
          </a:extLst>
        </xdr:cNvPr>
        <xdr:cNvSpPr/>
      </xdr:nvSpPr>
      <xdr:spPr>
        <a:xfrm>
          <a:off x="8239125" y="2828925"/>
          <a:ext cx="1190625" cy="371475"/>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mlit.go.jp/common/001586400.pdf" TargetMode="External"/><Relationship Id="rId2" Type="http://schemas.openxmlformats.org/officeDocument/2006/relationships/hyperlink" Target="https://shoenekikiportal.hyoukakyoukai.or.jp/" TargetMode="External"/><Relationship Id="rId1" Type="http://schemas.openxmlformats.org/officeDocument/2006/relationships/hyperlink" Target="https://shoenekikiportal.hyoukakyoukai.or.jp/"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mlit.go.jp/common/001586400.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www.mlit.go.jp/common/001586400.pdf" TargetMode="External"/><Relationship Id="rId2" Type="http://schemas.openxmlformats.org/officeDocument/2006/relationships/hyperlink" Target="https://shoenekikiportal.hyoukakyoukai.or.jp/" TargetMode="External"/><Relationship Id="rId1" Type="http://schemas.openxmlformats.org/officeDocument/2006/relationships/hyperlink" Target="https://shoenekikiportal.hyoukakyoukai.or.jp/" TargetMode="External"/><Relationship Id="rId5" Type="http://schemas.openxmlformats.org/officeDocument/2006/relationships/drawing" Target="../drawings/drawing3.xml"/><Relationship Id="rId4"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E46B5-C06F-45C3-8517-B758100B32F4}">
  <dimension ref="A1:T77"/>
  <sheetViews>
    <sheetView tabSelected="1" zoomScaleNormal="100" workbookViewId="0">
      <selection activeCell="A35" sqref="A35:H35"/>
    </sheetView>
  </sheetViews>
  <sheetFormatPr defaultRowHeight="35.1" customHeight="1" x14ac:dyDescent="0.4"/>
  <cols>
    <col min="1" max="1" width="16" style="1" customWidth="1"/>
    <col min="2" max="2" width="7.625" style="2" customWidth="1"/>
    <col min="3" max="3" width="11.375" style="1" customWidth="1"/>
    <col min="4" max="4" width="11.25" style="1" customWidth="1"/>
    <col min="5" max="5" width="2.875" style="1" customWidth="1"/>
    <col min="6" max="6" width="10.875" style="1" customWidth="1"/>
    <col min="7" max="7" width="3.25" style="2" bestFit="1" customWidth="1"/>
    <col min="8" max="8" width="9.625" style="2" customWidth="1"/>
    <col min="9" max="9" width="8.875" style="2" customWidth="1"/>
    <col min="10" max="10" width="9" style="1" customWidth="1"/>
    <col min="11" max="11" width="9.375" style="18" hidden="1" customWidth="1"/>
    <col min="12" max="12" width="17" style="1" hidden="1" customWidth="1"/>
    <col min="13" max="16384" width="9" style="1"/>
  </cols>
  <sheetData>
    <row r="1" spans="1:20" ht="30.75" customHeight="1" thickBot="1" x14ac:dyDescent="0.45">
      <c r="A1" s="27" t="s">
        <v>63</v>
      </c>
      <c r="B1" s="92" t="s">
        <v>66</v>
      </c>
      <c r="C1" s="93"/>
      <c r="D1" s="93"/>
      <c r="E1" s="93"/>
      <c r="F1" s="34" t="s">
        <v>62</v>
      </c>
      <c r="G1" s="94"/>
      <c r="H1" s="95"/>
      <c r="I1" s="96"/>
      <c r="M1" s="37" t="s">
        <v>71</v>
      </c>
    </row>
    <row r="2" spans="1:20" ht="6" customHeight="1" x14ac:dyDescent="0.4">
      <c r="A2" s="25"/>
      <c r="B2" s="28"/>
      <c r="C2" s="8"/>
      <c r="D2" s="8"/>
      <c r="E2" s="8"/>
      <c r="F2" s="8"/>
      <c r="G2" s="26"/>
      <c r="H2" s="26"/>
      <c r="I2" s="26"/>
    </row>
    <row r="3" spans="1:20" ht="20.25" customHeight="1" x14ac:dyDescent="0.4">
      <c r="A3" s="25"/>
      <c r="B3" s="28"/>
      <c r="C3" s="29" t="s">
        <v>42</v>
      </c>
      <c r="D3" s="11"/>
      <c r="F3" s="30" t="s">
        <v>43</v>
      </c>
      <c r="G3" s="31"/>
      <c r="H3" s="31"/>
      <c r="I3" s="26"/>
      <c r="M3" s="1" t="s">
        <v>72</v>
      </c>
    </row>
    <row r="4" spans="1:20" ht="24" customHeight="1" x14ac:dyDescent="0.4">
      <c r="A4" s="97" t="s">
        <v>65</v>
      </c>
      <c r="B4" s="97"/>
      <c r="C4" s="97"/>
      <c r="D4" s="97"/>
      <c r="E4" s="97"/>
      <c r="F4" s="97"/>
      <c r="G4" s="97"/>
      <c r="H4" s="97"/>
      <c r="I4" s="97"/>
      <c r="M4" s="98" t="s">
        <v>73</v>
      </c>
      <c r="N4" s="98"/>
      <c r="O4" s="98"/>
      <c r="P4" s="98"/>
      <c r="Q4" s="98"/>
      <c r="R4" s="98"/>
      <c r="S4" s="98"/>
      <c r="T4" s="98"/>
    </row>
    <row r="5" spans="1:20" ht="6" customHeight="1" thickBot="1" x14ac:dyDescent="0.45">
      <c r="A5" s="25"/>
      <c r="B5" s="28"/>
      <c r="C5" s="8"/>
      <c r="D5" s="8"/>
      <c r="E5" s="8"/>
      <c r="F5" s="8"/>
      <c r="G5" s="26"/>
      <c r="H5" s="26"/>
      <c r="I5" s="26"/>
    </row>
    <row r="6" spans="1:20" ht="18" customHeight="1" thickBot="1" x14ac:dyDescent="0.45">
      <c r="A6" s="22"/>
      <c r="B6" s="12"/>
      <c r="E6" s="3"/>
      <c r="F6" s="99" t="s">
        <v>11</v>
      </c>
      <c r="G6" s="100"/>
      <c r="H6" s="100"/>
      <c r="I6" s="101"/>
    </row>
    <row r="7" spans="1:20" ht="19.5" customHeight="1" thickBot="1" x14ac:dyDescent="0.45">
      <c r="A7" s="9" t="s">
        <v>56</v>
      </c>
      <c r="B7" s="87"/>
      <c r="E7" s="3"/>
      <c r="F7" s="8"/>
      <c r="L7" s="1" t="s">
        <v>55</v>
      </c>
    </row>
    <row r="8" spans="1:20" ht="22.5" x14ac:dyDescent="0.4">
      <c r="A8" s="57" t="s">
        <v>44</v>
      </c>
      <c r="B8" s="61" t="s">
        <v>48</v>
      </c>
      <c r="C8" s="62" t="s">
        <v>1</v>
      </c>
      <c r="D8" s="102" t="s">
        <v>24</v>
      </c>
      <c r="E8" s="103"/>
      <c r="F8" s="63" t="s">
        <v>2</v>
      </c>
      <c r="H8" s="86" t="s">
        <v>64</v>
      </c>
      <c r="I8" s="2" t="s">
        <v>23</v>
      </c>
    </row>
    <row r="9" spans="1:20" ht="20.100000000000001" customHeight="1" x14ac:dyDescent="0.4">
      <c r="A9" s="58" t="s">
        <v>4</v>
      </c>
      <c r="B9" s="64" t="s">
        <v>46</v>
      </c>
      <c r="C9" s="35"/>
      <c r="D9" s="104"/>
      <c r="E9" s="105"/>
      <c r="F9" s="65" t="str">
        <f>IFERROR($D$9/$C$9/1000, "")</f>
        <v/>
      </c>
      <c r="G9" s="2" t="s">
        <v>3</v>
      </c>
      <c r="H9" s="5">
        <f>IF(F6="","",VLOOKUP($F$6,$I$45:$J$47,2,FALSE))</f>
        <v>4.5999999999999996</v>
      </c>
      <c r="I9" s="79" t="str">
        <f>IF($K$9="","",IF($K$9=1,"適合","不適合"))</f>
        <v/>
      </c>
      <c r="K9" s="18" t="str">
        <f>IFERROR(GESTEP($F$9,$H$9),"")</f>
        <v/>
      </c>
      <c r="L9" s="1" t="str">
        <f>IF($B$9="有",$I$9,"")</f>
        <v/>
      </c>
    </row>
    <row r="10" spans="1:20" ht="20.100000000000001" customHeight="1" x14ac:dyDescent="0.4">
      <c r="A10" s="59" t="s">
        <v>5</v>
      </c>
      <c r="B10" s="66" t="s">
        <v>46</v>
      </c>
      <c r="C10" s="36"/>
      <c r="D10" s="90"/>
      <c r="E10" s="91"/>
      <c r="F10" s="67" t="str">
        <f>IFERROR($D$10/$C$10/1000, "")</f>
        <v/>
      </c>
      <c r="G10" s="2" t="s">
        <v>3</v>
      </c>
      <c r="H10" s="5">
        <f>IF(F6="","",VLOOKUP($F$6,$I$50:$J$52,2,FALSE))</f>
        <v>4</v>
      </c>
      <c r="I10" s="79" t="str">
        <f>IF($K$10="","",IF($K$10=1,"適合","不適合"))</f>
        <v/>
      </c>
      <c r="K10" s="18" t="str">
        <f>IFERROR(GESTEP($F$10,$H$10),"")</f>
        <v/>
      </c>
      <c r="L10" s="1" t="str">
        <f>IF($B$10="有",$I$10,"")</f>
        <v/>
      </c>
    </row>
    <row r="11" spans="1:20" ht="20.100000000000001" customHeight="1" x14ac:dyDescent="0.4">
      <c r="A11" s="59" t="s">
        <v>6</v>
      </c>
      <c r="B11" s="66" t="s">
        <v>46</v>
      </c>
      <c r="C11" s="36"/>
      <c r="D11" s="90"/>
      <c r="E11" s="91"/>
      <c r="F11" s="67" t="str">
        <f>IFERROR($D$11/$C$11/1000, "")</f>
        <v/>
      </c>
      <c r="G11" s="2" t="s">
        <v>3</v>
      </c>
      <c r="H11" s="5">
        <f>IF(F6="","",VLOOKUP($F$6,$I$55:$J$57,2,FALSE))</f>
        <v>2.2000000000000002</v>
      </c>
      <c r="I11" s="79" t="str">
        <f>IF($K$11="","",IF($K$11=1,"適合","不適合"))</f>
        <v/>
      </c>
      <c r="K11" s="18" t="str">
        <f>IFERROR(GESTEP($F$11,$H$11),"")</f>
        <v/>
      </c>
      <c r="L11" s="1" t="str">
        <f>IF($B$11="有",$I$11,"")</f>
        <v/>
      </c>
    </row>
    <row r="12" spans="1:20" ht="20.100000000000001" customHeight="1" x14ac:dyDescent="0.4">
      <c r="A12" s="59" t="s">
        <v>8</v>
      </c>
      <c r="B12" s="66" t="s">
        <v>46</v>
      </c>
      <c r="C12" s="36"/>
      <c r="D12" s="90"/>
      <c r="E12" s="91"/>
      <c r="F12" s="67" t="str">
        <f>IFERROR($D$12/$C$12/1000, "")</f>
        <v/>
      </c>
      <c r="G12" s="2" t="s">
        <v>3</v>
      </c>
      <c r="H12" s="5">
        <f>IF(F6="","",VLOOKUP($F$6,$I$60:$J$62,2,FALSE))</f>
        <v>3.3</v>
      </c>
      <c r="I12" s="79" t="str">
        <f>IF($K$12="","",IF($K$12=1,"適合","不適合"))</f>
        <v/>
      </c>
      <c r="K12" s="18" t="str">
        <f>IFERROR(GESTEP($F$12,$H$12),"")</f>
        <v/>
      </c>
      <c r="L12" s="1" t="str">
        <f>IF($B$12="有",$I$12,"")</f>
        <v/>
      </c>
    </row>
    <row r="13" spans="1:20" ht="20.100000000000001" customHeight="1" x14ac:dyDescent="0.4">
      <c r="A13" s="59" t="s">
        <v>7</v>
      </c>
      <c r="B13" s="66" t="s">
        <v>46</v>
      </c>
      <c r="C13" s="36"/>
      <c r="D13" s="90"/>
      <c r="E13" s="91"/>
      <c r="F13" s="67" t="str">
        <f>IFERROR($D$13/$C$13/1000, "")</f>
        <v/>
      </c>
      <c r="G13" s="2" t="s">
        <v>3</v>
      </c>
      <c r="H13" s="5">
        <f>IF(F6="","",VLOOKUP($F$6,$I$65:$J$67,2,FALSE))</f>
        <v>2.2000000000000002</v>
      </c>
      <c r="I13" s="79" t="str">
        <f>IF($K$13="","",IF($K$13=1,"適合","不適合"))</f>
        <v/>
      </c>
      <c r="K13" s="18" t="str">
        <f>IFERROR(GESTEP($F$13,$H$13),"")</f>
        <v/>
      </c>
      <c r="L13" s="1" t="str">
        <f>IF($B$13="有",$I$13,"")</f>
        <v/>
      </c>
    </row>
    <row r="14" spans="1:20" ht="20.100000000000001" customHeight="1" x14ac:dyDescent="0.4">
      <c r="A14" s="59" t="s">
        <v>9</v>
      </c>
      <c r="B14" s="66" t="s">
        <v>46</v>
      </c>
      <c r="C14" s="36"/>
      <c r="D14" s="90"/>
      <c r="E14" s="91"/>
      <c r="F14" s="67" t="str">
        <f>IFERROR($D$14/$C$14/1000, "")</f>
        <v/>
      </c>
      <c r="G14" s="2" t="s">
        <v>3</v>
      </c>
      <c r="H14" s="5">
        <f>IF(F6="","",VLOOKUP($F$6,$I$70:$J$72,2,FALSE))</f>
        <v>1.7</v>
      </c>
      <c r="I14" s="79" t="str">
        <f>IF($K$14="","",IF($K$14=1,"適合","不適合"))</f>
        <v/>
      </c>
      <c r="K14" s="18" t="str">
        <f>IFERROR(GESTEP($F$14,$H$14),"")</f>
        <v/>
      </c>
      <c r="L14" s="1" t="str">
        <f>IF($B$14="有",$I$14,"")</f>
        <v/>
      </c>
      <c r="M14" s="1" t="s">
        <v>69</v>
      </c>
    </row>
    <row r="15" spans="1:20" ht="20.100000000000001" customHeight="1" thickBot="1" x14ac:dyDescent="0.45">
      <c r="A15" s="60" t="s">
        <v>10</v>
      </c>
      <c r="B15" s="68" t="s">
        <v>46</v>
      </c>
      <c r="C15" s="69"/>
      <c r="D15" s="106"/>
      <c r="E15" s="107"/>
      <c r="F15" s="70" t="str">
        <f>IFERROR($D$15/$C$15/1000, "")</f>
        <v/>
      </c>
      <c r="G15" s="2" t="s">
        <v>3</v>
      </c>
      <c r="H15" s="5">
        <f>IF(F6="","",VLOOKUP($F$6,$I$75:$J$77,2,FALSE))</f>
        <v>0.5</v>
      </c>
      <c r="I15" s="79" t="str">
        <f>IF($K$15="","",IF($K$15=1,"適合","不適合"))</f>
        <v/>
      </c>
      <c r="K15" s="18" t="str">
        <f>IFERROR(GESTEP($F$15,$H$15),"")</f>
        <v/>
      </c>
      <c r="L15" s="1" t="str">
        <f>IF($B$15="有",$I$15,"")</f>
        <v/>
      </c>
      <c r="M15" s="98" t="s">
        <v>67</v>
      </c>
      <c r="N15" s="98"/>
      <c r="O15" s="98"/>
      <c r="P15" s="98"/>
      <c r="Q15" s="98"/>
      <c r="R15" s="98"/>
      <c r="S15" s="98"/>
      <c r="T15" s="98"/>
    </row>
    <row r="16" spans="1:20" ht="6" customHeight="1" x14ac:dyDescent="0.4">
      <c r="C16" s="6"/>
      <c r="D16" s="6"/>
      <c r="E16" s="6"/>
      <c r="F16" s="4"/>
      <c r="H16" s="5"/>
      <c r="K16" s="1"/>
    </row>
    <row r="17" spans="1:20" ht="19.5" customHeight="1" thickBot="1" x14ac:dyDescent="0.45">
      <c r="A17" s="108" t="s">
        <v>88</v>
      </c>
      <c r="B17" s="109"/>
      <c r="C17" s="109"/>
      <c r="D17" s="109"/>
      <c r="E17" s="3"/>
      <c r="F17" s="110"/>
      <c r="G17" s="110"/>
      <c r="H17" s="16"/>
      <c r="J17" s="8"/>
      <c r="K17" s="1"/>
      <c r="M17" s="1" t="s">
        <v>70</v>
      </c>
    </row>
    <row r="18" spans="1:20" ht="22.5" x14ac:dyDescent="0.4">
      <c r="A18" s="57" t="s">
        <v>44</v>
      </c>
      <c r="B18" s="61" t="s">
        <v>48</v>
      </c>
      <c r="C18" s="63" t="s">
        <v>0</v>
      </c>
      <c r="D18" s="54"/>
      <c r="E18" s="55"/>
      <c r="F18" s="54"/>
      <c r="G18" s="43"/>
      <c r="H18" s="44" t="s">
        <v>53</v>
      </c>
      <c r="K18" s="1"/>
      <c r="M18" s="98" t="s">
        <v>68</v>
      </c>
      <c r="N18" s="98"/>
      <c r="O18" s="98"/>
      <c r="P18" s="98"/>
      <c r="Q18" s="98"/>
      <c r="R18" s="98"/>
      <c r="S18" s="98"/>
      <c r="T18" s="98"/>
    </row>
    <row r="19" spans="1:20" ht="21" customHeight="1" x14ac:dyDescent="0.15">
      <c r="A19" s="71" t="s">
        <v>61</v>
      </c>
      <c r="B19" s="64" t="s">
        <v>46</v>
      </c>
      <c r="C19" s="73"/>
      <c r="D19" s="55"/>
      <c r="E19" s="55"/>
      <c r="F19" s="55"/>
      <c r="G19" s="43" t="s">
        <v>25</v>
      </c>
      <c r="H19" s="43">
        <v>4.7</v>
      </c>
      <c r="I19" s="79" t="str">
        <f>IF($K$19="","",IF($K$19=TRUE,"適合","不適合"))</f>
        <v/>
      </c>
      <c r="K19" s="19" t="str">
        <f>IF($C$19="","",IF($C$19&lt;=$H$19,TRUE,FALSE))</f>
        <v/>
      </c>
      <c r="L19" s="1" t="str">
        <f>IF($B$19="有",$I$19,"")</f>
        <v/>
      </c>
      <c r="M19" s="111" t="s">
        <v>94</v>
      </c>
      <c r="N19" s="111"/>
    </row>
    <row r="20" spans="1:20" ht="21" customHeight="1" x14ac:dyDescent="0.4">
      <c r="A20" s="72" t="s">
        <v>58</v>
      </c>
      <c r="B20" s="66" t="s">
        <v>46</v>
      </c>
      <c r="C20" s="74"/>
      <c r="D20" s="56"/>
      <c r="E20" s="55"/>
      <c r="F20" s="56"/>
      <c r="G20" s="46" t="s">
        <v>25</v>
      </c>
      <c r="H20" s="43">
        <v>4.7</v>
      </c>
      <c r="I20" s="79" t="str">
        <f>IF($K$20="","",IF($K$20=TRUE,"適合","不適合"))</f>
        <v/>
      </c>
      <c r="K20" s="19" t="str">
        <f>IF($C$20="","",IF($C$20&lt;=$H$20,TRUE,FALSE))</f>
        <v/>
      </c>
      <c r="L20" s="1" t="str">
        <f>IF($B$20="有",$I$20,"")</f>
        <v/>
      </c>
      <c r="M20" s="112" t="s">
        <v>96</v>
      </c>
      <c r="N20" s="112"/>
      <c r="O20" s="112"/>
      <c r="P20" s="112"/>
      <c r="Q20" s="112"/>
      <c r="R20" s="112"/>
      <c r="S20" s="112"/>
      <c r="T20" s="112"/>
    </row>
    <row r="21" spans="1:20" ht="21" customHeight="1" thickBot="1" x14ac:dyDescent="0.45">
      <c r="A21" s="60" t="s">
        <v>22</v>
      </c>
      <c r="B21" s="68" t="s">
        <v>46</v>
      </c>
      <c r="C21" s="75"/>
      <c r="D21" s="55"/>
      <c r="E21" s="55"/>
      <c r="F21" s="55"/>
      <c r="G21" s="43" t="s">
        <v>25</v>
      </c>
      <c r="H21" s="43">
        <v>4.7</v>
      </c>
      <c r="I21" s="79" t="str">
        <f>IF($K$21="","",IF($K$21=TRUE,"適合","不適合"))</f>
        <v/>
      </c>
      <c r="K21" s="18" t="str">
        <f>IF($C$21="","",IF($C$21&lt;=$H$21,TRUE,FALSE))</f>
        <v/>
      </c>
      <c r="L21" s="1" t="str">
        <f>IF($B$21="有",$I$21,"")</f>
        <v/>
      </c>
      <c r="M21" s="112"/>
      <c r="N21" s="112"/>
      <c r="O21" s="112"/>
      <c r="P21" s="112"/>
      <c r="Q21" s="112"/>
      <c r="R21" s="112"/>
      <c r="S21" s="112"/>
      <c r="T21" s="112"/>
    </row>
    <row r="22" spans="1:20" ht="6" customHeight="1" x14ac:dyDescent="0.4">
      <c r="C22" s="6"/>
      <c r="D22" s="6"/>
      <c r="E22" s="6"/>
      <c r="F22" s="4"/>
      <c r="H22" s="5"/>
      <c r="K22" s="19"/>
    </row>
    <row r="23" spans="1:20" ht="19.5" customHeight="1" thickBot="1" x14ac:dyDescent="0.2">
      <c r="A23" s="109" t="s">
        <v>118</v>
      </c>
      <c r="B23" s="109"/>
      <c r="C23" s="109"/>
      <c r="D23" s="109"/>
      <c r="E23" s="3"/>
      <c r="F23" s="110"/>
      <c r="G23" s="110"/>
      <c r="H23" s="16"/>
      <c r="J23" s="8"/>
      <c r="M23" s="82" t="s">
        <v>95</v>
      </c>
    </row>
    <row r="24" spans="1:20" ht="24.75" customHeight="1" x14ac:dyDescent="0.4">
      <c r="A24" s="57" t="s">
        <v>44</v>
      </c>
      <c r="B24" s="61" t="s">
        <v>48</v>
      </c>
      <c r="C24" s="63" t="s">
        <v>89</v>
      </c>
      <c r="D24" s="52"/>
      <c r="E24" s="53"/>
      <c r="F24" s="52"/>
      <c r="G24" s="113" t="s">
        <v>93</v>
      </c>
      <c r="H24" s="113"/>
      <c r="K24" s="18" t="str">
        <f>IF($C$21="","",IF($C$21&lt;=$H$21,TRUE,FALSE))</f>
        <v/>
      </c>
      <c r="M24" s="112" t="s">
        <v>97</v>
      </c>
      <c r="N24" s="112"/>
      <c r="O24" s="112"/>
      <c r="P24" s="112"/>
      <c r="Q24" s="112"/>
      <c r="R24" s="112"/>
      <c r="S24" s="112"/>
      <c r="T24" s="112"/>
    </row>
    <row r="25" spans="1:20" ht="21" customHeight="1" thickBot="1" x14ac:dyDescent="0.45">
      <c r="A25" s="76" t="s">
        <v>90</v>
      </c>
      <c r="B25" s="77" t="str">
        <f>B20</f>
        <v>無</v>
      </c>
      <c r="C25" s="78"/>
      <c r="D25" s="53"/>
      <c r="E25" s="53"/>
      <c r="F25" s="53"/>
      <c r="G25" s="2" t="s">
        <v>25</v>
      </c>
      <c r="H25" s="2">
        <v>0.59</v>
      </c>
      <c r="I25" s="79" t="str">
        <f>IF($K$25="","",IF($K$25=TRUE,"適合","不適合"))</f>
        <v/>
      </c>
      <c r="K25" s="19" t="str">
        <f>IF($C$25="","",IF($C$25&lt;=$H$25,TRUE,FALSE))</f>
        <v/>
      </c>
      <c r="L25" s="1" t="str">
        <f>IF($B$25="有",$I$25,"")</f>
        <v/>
      </c>
      <c r="M25" s="112"/>
      <c r="N25" s="112"/>
      <c r="O25" s="112"/>
      <c r="P25" s="112"/>
      <c r="Q25" s="112"/>
      <c r="R25" s="112"/>
      <c r="S25" s="112"/>
      <c r="T25" s="112"/>
    </row>
    <row r="26" spans="1:20" ht="18" customHeight="1" x14ac:dyDescent="0.4">
      <c r="B26" s="97" t="s">
        <v>98</v>
      </c>
      <c r="C26" s="97"/>
      <c r="D26" s="97"/>
      <c r="E26" s="97"/>
      <c r="F26" s="97"/>
      <c r="G26" s="97"/>
      <c r="H26" s="97"/>
      <c r="I26" s="97"/>
      <c r="M26" s="97" t="s">
        <v>59</v>
      </c>
      <c r="N26" s="97"/>
      <c r="O26" s="97"/>
      <c r="P26" s="97"/>
      <c r="Q26" s="97"/>
      <c r="R26" s="97"/>
      <c r="S26" s="97"/>
      <c r="T26" s="97"/>
    </row>
    <row r="27" spans="1:20" ht="18" customHeight="1" x14ac:dyDescent="0.4">
      <c r="B27" s="1" t="s">
        <v>54</v>
      </c>
      <c r="M27" s="97"/>
      <c r="N27" s="97"/>
      <c r="O27" s="97"/>
      <c r="P27" s="97"/>
      <c r="Q27" s="97"/>
      <c r="R27" s="97"/>
      <c r="S27" s="97"/>
      <c r="T27" s="97"/>
    </row>
    <row r="28" spans="1:20" ht="6" customHeight="1" x14ac:dyDescent="0.4">
      <c r="B28" s="118"/>
      <c r="C28" s="118"/>
      <c r="D28" s="118"/>
      <c r="E28" s="118"/>
      <c r="F28" s="118"/>
      <c r="G28" s="118"/>
      <c r="H28" s="118"/>
      <c r="I28" s="118"/>
    </row>
    <row r="29" spans="1:20" ht="19.5" customHeight="1" x14ac:dyDescent="0.4">
      <c r="A29" s="119" t="s">
        <v>57</v>
      </c>
      <c r="B29" s="119"/>
      <c r="C29" s="119"/>
      <c r="D29" s="21"/>
      <c r="E29" s="21"/>
      <c r="F29" s="21"/>
      <c r="G29" s="21"/>
      <c r="H29" s="21"/>
      <c r="I29" s="21"/>
      <c r="J29" s="21"/>
      <c r="K29" s="21"/>
    </row>
    <row r="30" spans="1:20" ht="16.5" customHeight="1" thickBot="1" x14ac:dyDescent="0.2">
      <c r="A30" s="81" t="s">
        <v>122</v>
      </c>
      <c r="B30" s="13"/>
      <c r="C30" s="10"/>
      <c r="D30" s="10"/>
      <c r="E30" s="10"/>
      <c r="F30" s="10"/>
      <c r="G30" s="10"/>
      <c r="H30" s="10"/>
    </row>
    <row r="31" spans="1:20" ht="24" customHeight="1" thickBot="1" x14ac:dyDescent="0.45">
      <c r="A31" s="115"/>
      <c r="B31" s="116"/>
      <c r="C31" s="116"/>
      <c r="D31" s="116"/>
      <c r="E31" s="116"/>
      <c r="F31" s="116"/>
      <c r="G31" s="116"/>
      <c r="H31" s="117"/>
      <c r="I31" s="80" t="str">
        <f>IF($A$31&lt;&gt;"","適合","-")</f>
        <v>-</v>
      </c>
      <c r="L31" s="1" t="str">
        <f>IF($I$31="適合","適合","不適合")</f>
        <v>不適合</v>
      </c>
      <c r="M31" s="88"/>
      <c r="N31" s="88"/>
      <c r="O31" s="88"/>
      <c r="P31" s="88"/>
      <c r="Q31" s="88"/>
      <c r="R31" s="88"/>
      <c r="S31" s="88"/>
      <c r="T31" s="88"/>
    </row>
    <row r="32" spans="1:20" ht="16.5" customHeight="1" thickBot="1" x14ac:dyDescent="0.2">
      <c r="A32" s="81" t="s">
        <v>123</v>
      </c>
      <c r="B32" s="13"/>
      <c r="C32" s="10"/>
      <c r="D32" s="10"/>
      <c r="E32" s="10"/>
      <c r="F32" s="10"/>
      <c r="G32" s="10"/>
      <c r="H32" s="10"/>
    </row>
    <row r="33" spans="1:20" ht="24" customHeight="1" thickBot="1" x14ac:dyDescent="0.45">
      <c r="A33" s="115"/>
      <c r="B33" s="116"/>
      <c r="C33" s="116"/>
      <c r="D33" s="116"/>
      <c r="E33" s="116"/>
      <c r="F33" s="116"/>
      <c r="G33" s="116"/>
      <c r="H33" s="117"/>
      <c r="I33" s="80" t="str">
        <f>IF($A$33&lt;&gt;"","適合","-")</f>
        <v>-</v>
      </c>
      <c r="L33" s="1" t="str">
        <f>IF($I$33="適合","適合","不適合")</f>
        <v>不適合</v>
      </c>
      <c r="M33" s="88"/>
      <c r="N33" s="88"/>
      <c r="O33" s="88"/>
      <c r="P33" s="88"/>
      <c r="Q33" s="88"/>
      <c r="R33" s="88"/>
      <c r="S33" s="88"/>
      <c r="T33" s="88"/>
    </row>
    <row r="34" spans="1:20" ht="16.5" customHeight="1" thickBot="1" x14ac:dyDescent="0.2">
      <c r="A34" s="81" t="s">
        <v>31</v>
      </c>
      <c r="B34" s="13"/>
    </row>
    <row r="35" spans="1:20" ht="24" customHeight="1" thickBot="1" x14ac:dyDescent="0.45">
      <c r="A35" s="115"/>
      <c r="B35" s="116"/>
      <c r="C35" s="116"/>
      <c r="D35" s="116"/>
      <c r="E35" s="116"/>
      <c r="F35" s="116"/>
      <c r="G35" s="116"/>
      <c r="H35" s="117"/>
      <c r="I35" s="80" t="str">
        <f>IF($A$35&lt;&gt;"","適合","-")</f>
        <v>-</v>
      </c>
      <c r="L35" s="1" t="str">
        <f>IF($I$35="適合","適合","不適合")</f>
        <v>不適合</v>
      </c>
    </row>
    <row r="36" spans="1:20" ht="16.5" customHeight="1" thickBot="1" x14ac:dyDescent="0.2">
      <c r="A36" s="81" t="s">
        <v>32</v>
      </c>
      <c r="B36" s="13"/>
    </row>
    <row r="37" spans="1:20" ht="24" customHeight="1" thickBot="1" x14ac:dyDescent="0.45">
      <c r="A37" s="115"/>
      <c r="B37" s="116"/>
      <c r="C37" s="116"/>
      <c r="D37" s="116"/>
      <c r="E37" s="116"/>
      <c r="F37" s="116"/>
      <c r="G37" s="116"/>
      <c r="H37" s="117"/>
      <c r="I37" s="80" t="str">
        <f>IF($A$37&lt;&gt;"","適合","-")</f>
        <v>-</v>
      </c>
      <c r="L37" s="1" t="str">
        <f>IF($I$37="適合","適合","不適合")</f>
        <v>不適合</v>
      </c>
    </row>
    <row r="38" spans="1:20" ht="16.5" customHeight="1" thickBot="1" x14ac:dyDescent="0.2">
      <c r="A38" s="81" t="s">
        <v>121</v>
      </c>
      <c r="B38" s="13"/>
    </row>
    <row r="39" spans="1:20" ht="24" customHeight="1" thickBot="1" x14ac:dyDescent="0.45">
      <c r="A39" s="115"/>
      <c r="B39" s="116"/>
      <c r="C39" s="116"/>
      <c r="D39" s="116"/>
      <c r="E39" s="116"/>
      <c r="F39" s="116"/>
      <c r="G39" s="116"/>
      <c r="H39" s="117"/>
      <c r="I39" s="80" t="str">
        <f>IF($A$39&lt;&gt;"","適合","-")</f>
        <v>-</v>
      </c>
      <c r="L39" s="1" t="str">
        <f>IF($I$39="適合","適合","不適合")</f>
        <v>不適合</v>
      </c>
    </row>
    <row r="40" spans="1:20" ht="6.75" customHeight="1" thickBot="1" x14ac:dyDescent="0.45">
      <c r="A40" s="32"/>
      <c r="B40" s="32"/>
      <c r="C40" s="32"/>
      <c r="D40" s="32"/>
      <c r="E40" s="32"/>
      <c r="F40" s="32"/>
      <c r="G40" s="32"/>
      <c r="H40" s="32"/>
      <c r="I40" s="33"/>
    </row>
    <row r="41" spans="1:20" ht="21.75" customHeight="1" thickBot="1" x14ac:dyDescent="0.45">
      <c r="A41" s="89" t="s">
        <v>127</v>
      </c>
      <c r="B41" s="120"/>
      <c r="C41" s="121"/>
      <c r="D41" s="121"/>
      <c r="E41" s="121"/>
      <c r="F41" s="122"/>
      <c r="H41" s="14" t="s">
        <v>47</v>
      </c>
      <c r="I41" s="15" t="str">
        <f>IF(COUNTIF(L9:L40, "不適合"), "不適合", "適合")</f>
        <v>不適合</v>
      </c>
    </row>
    <row r="42" spans="1:20" ht="18" customHeight="1" x14ac:dyDescent="0.4">
      <c r="C42" s="8"/>
      <c r="D42" s="8"/>
      <c r="E42" s="8"/>
      <c r="F42" s="8"/>
      <c r="G42" s="6"/>
      <c r="H42" s="85"/>
      <c r="I42" s="20"/>
      <c r="L42" s="18"/>
    </row>
    <row r="43" spans="1:20" ht="21.75" customHeight="1" x14ac:dyDescent="0.15">
      <c r="C43" s="8"/>
      <c r="D43" s="24" t="s">
        <v>130</v>
      </c>
      <c r="E43" s="114" t="s">
        <v>60</v>
      </c>
      <c r="F43" s="114"/>
      <c r="G43" s="114"/>
      <c r="H43" s="114"/>
      <c r="I43" s="23"/>
    </row>
    <row r="44" spans="1:20" ht="21.75" hidden="1" customHeight="1" x14ac:dyDescent="0.4">
      <c r="C44" s="1" t="s">
        <v>11</v>
      </c>
      <c r="I44" s="2" t="s">
        <v>4</v>
      </c>
    </row>
    <row r="45" spans="1:20" ht="21.75" hidden="1" customHeight="1" x14ac:dyDescent="0.4">
      <c r="C45" s="1" t="s">
        <v>12</v>
      </c>
      <c r="I45" s="2" t="s">
        <v>14</v>
      </c>
      <c r="J45" s="1">
        <v>4.5999999999999996</v>
      </c>
    </row>
    <row r="46" spans="1:20" ht="21.75" hidden="1" customHeight="1" x14ac:dyDescent="0.4">
      <c r="C46" s="1" t="s">
        <v>13</v>
      </c>
      <c r="I46" s="2" t="s">
        <v>15</v>
      </c>
      <c r="J46" s="1">
        <v>4.5999999999999996</v>
      </c>
    </row>
    <row r="47" spans="1:20" ht="21.75" hidden="1" customHeight="1" x14ac:dyDescent="0.4">
      <c r="I47" s="2" t="s">
        <v>16</v>
      </c>
      <c r="J47" s="7">
        <v>4</v>
      </c>
      <c r="L47" s="1" t="s">
        <v>19</v>
      </c>
    </row>
    <row r="48" spans="1:20" ht="21.75" hidden="1" customHeight="1" x14ac:dyDescent="0.4">
      <c r="C48" s="1" t="s">
        <v>45</v>
      </c>
      <c r="L48" s="1" t="s">
        <v>14</v>
      </c>
    </row>
    <row r="49" spans="1:13" ht="21.75" hidden="1" customHeight="1" x14ac:dyDescent="0.4">
      <c r="C49" s="1" t="s">
        <v>46</v>
      </c>
      <c r="I49" s="2" t="s">
        <v>5</v>
      </c>
      <c r="L49" s="1" t="s">
        <v>15</v>
      </c>
      <c r="M49" s="7"/>
    </row>
    <row r="50" spans="1:13" ht="21.75" hidden="1" customHeight="1" x14ac:dyDescent="0.4">
      <c r="A50" s="1" t="s">
        <v>27</v>
      </c>
      <c r="I50" s="2" t="s">
        <v>14</v>
      </c>
      <c r="J50" s="7">
        <v>4</v>
      </c>
      <c r="L50" s="1" t="s">
        <v>50</v>
      </c>
    </row>
    <row r="51" spans="1:13" ht="21.75" hidden="1" customHeight="1" x14ac:dyDescent="0.4">
      <c r="A51" s="1" t="s">
        <v>28</v>
      </c>
      <c r="I51" s="2" t="s">
        <v>15</v>
      </c>
      <c r="J51" s="7">
        <v>4</v>
      </c>
    </row>
    <row r="52" spans="1:13" ht="21.75" hidden="1" customHeight="1" x14ac:dyDescent="0.4">
      <c r="A52" s="1" t="s">
        <v>29</v>
      </c>
      <c r="I52" s="2" t="s">
        <v>16</v>
      </c>
      <c r="J52" s="7">
        <v>4</v>
      </c>
      <c r="L52" s="1" t="s">
        <v>20</v>
      </c>
    </row>
    <row r="53" spans="1:13" ht="21.75" hidden="1" customHeight="1" x14ac:dyDescent="0.4">
      <c r="A53" s="1" t="s">
        <v>30</v>
      </c>
      <c r="L53" s="1" t="s">
        <v>14</v>
      </c>
    </row>
    <row r="54" spans="1:13" ht="21.75" hidden="1" customHeight="1" x14ac:dyDescent="0.4">
      <c r="A54" s="1" t="s">
        <v>34</v>
      </c>
      <c r="I54" s="2" t="s">
        <v>17</v>
      </c>
      <c r="L54" s="1" t="s">
        <v>15</v>
      </c>
    </row>
    <row r="55" spans="1:13" ht="21.75" hidden="1" customHeight="1" x14ac:dyDescent="0.4">
      <c r="A55" s="1" t="s">
        <v>119</v>
      </c>
      <c r="I55" s="2" t="s">
        <v>14</v>
      </c>
      <c r="J55" s="7">
        <v>2.2000000000000002</v>
      </c>
      <c r="L55" s="1" t="s">
        <v>16</v>
      </c>
    </row>
    <row r="56" spans="1:13" ht="21.75" hidden="1" customHeight="1" x14ac:dyDescent="0.4">
      <c r="A56" s="1" t="s">
        <v>129</v>
      </c>
      <c r="I56" s="2" t="s">
        <v>15</v>
      </c>
      <c r="J56" s="7">
        <v>2.2999999999999998</v>
      </c>
    </row>
    <row r="57" spans="1:13" ht="21.75" hidden="1" customHeight="1" x14ac:dyDescent="0.4">
      <c r="A57" s="1" t="s">
        <v>35</v>
      </c>
      <c r="I57" s="2" t="s">
        <v>16</v>
      </c>
      <c r="J57" s="7">
        <v>1.7</v>
      </c>
      <c r="L57" s="1" t="s">
        <v>21</v>
      </c>
    </row>
    <row r="58" spans="1:13" ht="21.75" hidden="1" customHeight="1" x14ac:dyDescent="0.4">
      <c r="A58" s="1" t="s">
        <v>37</v>
      </c>
      <c r="L58" s="1" t="s">
        <v>14</v>
      </c>
    </row>
    <row r="59" spans="1:13" ht="21.75" hidden="1" customHeight="1" x14ac:dyDescent="0.4">
      <c r="A59" s="1" t="s">
        <v>36</v>
      </c>
      <c r="I59" s="2" t="s">
        <v>18</v>
      </c>
      <c r="L59" s="1" t="s">
        <v>15</v>
      </c>
    </row>
    <row r="60" spans="1:13" ht="21.75" hidden="1" customHeight="1" x14ac:dyDescent="0.4">
      <c r="I60" s="2" t="s">
        <v>14</v>
      </c>
      <c r="J60" s="7">
        <v>3.3</v>
      </c>
      <c r="L60" s="1" t="s">
        <v>50</v>
      </c>
    </row>
    <row r="61" spans="1:13" ht="21.75" hidden="1" customHeight="1" x14ac:dyDescent="0.4">
      <c r="A61" s="1" t="s">
        <v>124</v>
      </c>
      <c r="I61" s="2" t="s">
        <v>15</v>
      </c>
      <c r="J61" s="7">
        <v>3.1</v>
      </c>
    </row>
    <row r="62" spans="1:13" ht="21.75" hidden="1" customHeight="1" x14ac:dyDescent="0.4">
      <c r="A62" s="1" t="s">
        <v>125</v>
      </c>
      <c r="I62" s="2" t="s">
        <v>16</v>
      </c>
      <c r="J62" s="7">
        <v>2.5</v>
      </c>
    </row>
    <row r="63" spans="1:13" ht="21.75" hidden="1" customHeight="1" x14ac:dyDescent="0.4">
      <c r="A63" s="1" t="s">
        <v>126</v>
      </c>
    </row>
    <row r="64" spans="1:13" ht="21.75" hidden="1" customHeight="1" x14ac:dyDescent="0.4">
      <c r="A64" s="1" t="s">
        <v>120</v>
      </c>
      <c r="I64" s="2" t="s">
        <v>113</v>
      </c>
    </row>
    <row r="65" spans="1:20" ht="21.75" hidden="1" customHeight="1" x14ac:dyDescent="0.4">
      <c r="A65" s="1" t="s">
        <v>40</v>
      </c>
      <c r="I65" s="2" t="s">
        <v>14</v>
      </c>
      <c r="J65" s="1">
        <v>2.2000000000000002</v>
      </c>
    </row>
    <row r="66" spans="1:20" ht="21.75" hidden="1" customHeight="1" x14ac:dyDescent="0.4">
      <c r="A66" s="1" t="s">
        <v>128</v>
      </c>
      <c r="I66" s="2" t="s">
        <v>15</v>
      </c>
      <c r="J66" s="1">
        <v>2</v>
      </c>
    </row>
    <row r="67" spans="1:20" s="18" customFormat="1" ht="21.75" hidden="1" customHeight="1" x14ac:dyDescent="0.4">
      <c r="A67" s="1" t="s">
        <v>120</v>
      </c>
      <c r="B67" s="2"/>
      <c r="C67" s="1"/>
      <c r="D67" s="1"/>
      <c r="E67" s="1"/>
      <c r="F67" s="1"/>
      <c r="G67" s="2"/>
      <c r="H67" s="2"/>
      <c r="I67" s="2" t="s">
        <v>16</v>
      </c>
      <c r="J67" s="1">
        <v>2.2000000000000002</v>
      </c>
      <c r="L67" s="1"/>
      <c r="M67" s="1"/>
      <c r="N67" s="1"/>
      <c r="O67" s="1"/>
      <c r="P67" s="1"/>
      <c r="Q67" s="1"/>
      <c r="R67" s="1"/>
      <c r="S67" s="1"/>
      <c r="T67" s="1"/>
    </row>
    <row r="68" spans="1:20" s="18" customFormat="1" ht="17.100000000000001" hidden="1" customHeight="1" x14ac:dyDescent="0.4">
      <c r="B68" s="2"/>
      <c r="C68" s="1"/>
      <c r="D68" s="1"/>
      <c r="E68" s="1"/>
      <c r="F68" s="1"/>
      <c r="G68" s="2"/>
      <c r="H68" s="2"/>
      <c r="I68" s="2"/>
      <c r="J68" s="1"/>
      <c r="L68" s="1"/>
      <c r="M68" s="1"/>
      <c r="N68" s="1"/>
      <c r="O68" s="1"/>
      <c r="P68" s="1"/>
      <c r="Q68" s="1"/>
      <c r="R68" s="1"/>
      <c r="S68" s="1"/>
      <c r="T68" s="1"/>
    </row>
    <row r="69" spans="1:20" s="18" customFormat="1" ht="21" hidden="1" customHeight="1" x14ac:dyDescent="0.4">
      <c r="A69" s="1"/>
      <c r="B69" s="2"/>
      <c r="C69" s="1"/>
      <c r="D69" s="1"/>
      <c r="E69" s="1"/>
      <c r="F69" s="1"/>
      <c r="G69" s="2"/>
      <c r="H69" s="2"/>
      <c r="I69" s="2" t="s">
        <v>114</v>
      </c>
      <c r="J69" s="1"/>
      <c r="L69" s="1"/>
      <c r="M69" s="1"/>
      <c r="N69" s="1"/>
      <c r="O69" s="1"/>
      <c r="P69" s="1"/>
      <c r="Q69" s="1"/>
      <c r="R69" s="1"/>
      <c r="S69" s="1"/>
      <c r="T69" s="1"/>
    </row>
    <row r="70" spans="1:20" s="18" customFormat="1" ht="21" hidden="1" customHeight="1" x14ac:dyDescent="0.4">
      <c r="A70" s="1"/>
      <c r="B70" s="2"/>
      <c r="C70" s="1"/>
      <c r="D70" s="1"/>
      <c r="E70" s="1"/>
      <c r="F70" s="1"/>
      <c r="G70" s="2"/>
      <c r="H70" s="2"/>
      <c r="I70" s="2" t="s">
        <v>14</v>
      </c>
      <c r="J70" s="1">
        <v>1.7</v>
      </c>
      <c r="L70" s="1"/>
      <c r="M70" s="1"/>
      <c r="N70" s="1"/>
      <c r="O70" s="1"/>
      <c r="P70" s="1"/>
      <c r="Q70" s="1"/>
      <c r="R70" s="1"/>
      <c r="S70" s="1"/>
      <c r="T70" s="1"/>
    </row>
    <row r="71" spans="1:20" s="18" customFormat="1" ht="21" hidden="1" customHeight="1" x14ac:dyDescent="0.4">
      <c r="A71" s="1" t="s">
        <v>51</v>
      </c>
      <c r="B71" s="2"/>
      <c r="C71" s="1"/>
      <c r="D71" s="1"/>
      <c r="E71" s="1"/>
      <c r="F71" s="1"/>
      <c r="G71" s="2"/>
      <c r="H71" s="2"/>
      <c r="I71" s="2" t="s">
        <v>15</v>
      </c>
      <c r="J71" s="1">
        <v>1.7</v>
      </c>
      <c r="L71" s="1"/>
      <c r="M71" s="1"/>
      <c r="N71" s="1"/>
      <c r="O71" s="1"/>
      <c r="P71" s="1"/>
      <c r="Q71" s="1"/>
      <c r="R71" s="1"/>
      <c r="S71" s="1"/>
      <c r="T71" s="1"/>
    </row>
    <row r="72" spans="1:20" s="18" customFormat="1" ht="21" hidden="1" customHeight="1" x14ac:dyDescent="0.4">
      <c r="A72" s="1" t="s">
        <v>52</v>
      </c>
      <c r="B72" s="2"/>
      <c r="C72" s="1"/>
      <c r="D72" s="1"/>
      <c r="E72" s="1"/>
      <c r="F72" s="1"/>
      <c r="G72" s="2"/>
      <c r="H72" s="2"/>
      <c r="I72" s="2" t="s">
        <v>16</v>
      </c>
      <c r="J72" s="1">
        <v>1.7</v>
      </c>
      <c r="L72" s="1"/>
      <c r="M72" s="1"/>
      <c r="N72" s="1"/>
      <c r="O72" s="1"/>
      <c r="P72" s="1"/>
      <c r="Q72" s="1"/>
      <c r="R72" s="1"/>
      <c r="S72" s="1"/>
      <c r="T72" s="1"/>
    </row>
    <row r="73" spans="1:20" s="18" customFormat="1" ht="21" hidden="1" customHeight="1" x14ac:dyDescent="0.4">
      <c r="A73" s="1"/>
      <c r="B73" s="2"/>
      <c r="C73" s="1"/>
      <c r="D73" s="1"/>
      <c r="E73" s="1"/>
      <c r="F73" s="1"/>
      <c r="G73" s="2"/>
      <c r="H73" s="2"/>
      <c r="I73" s="2"/>
      <c r="J73" s="1"/>
      <c r="L73" s="1"/>
      <c r="M73" s="1"/>
      <c r="N73" s="1"/>
      <c r="O73" s="1"/>
      <c r="P73" s="1"/>
      <c r="Q73" s="1"/>
      <c r="R73" s="1"/>
      <c r="S73" s="1"/>
      <c r="T73" s="1"/>
    </row>
    <row r="74" spans="1:20" s="18" customFormat="1" ht="21" hidden="1" customHeight="1" x14ac:dyDescent="0.4">
      <c r="A74" s="1"/>
      <c r="B74" s="2"/>
      <c r="C74" s="1"/>
      <c r="D74" s="1"/>
      <c r="E74" s="1"/>
      <c r="F74" s="1"/>
      <c r="G74" s="2"/>
      <c r="H74" s="2"/>
      <c r="I74" s="2" t="s">
        <v>115</v>
      </c>
      <c r="J74" s="1"/>
      <c r="L74" s="1"/>
      <c r="M74" s="1"/>
      <c r="N74" s="1"/>
      <c r="O74" s="1"/>
      <c r="P74" s="1"/>
      <c r="Q74" s="1"/>
      <c r="R74" s="1"/>
      <c r="S74" s="1"/>
      <c r="T74" s="1"/>
    </row>
    <row r="75" spans="1:20" s="18" customFormat="1" ht="21" hidden="1" customHeight="1" x14ac:dyDescent="0.4">
      <c r="A75" s="1"/>
      <c r="B75" s="2"/>
      <c r="C75" s="1"/>
      <c r="D75" s="1"/>
      <c r="E75" s="1"/>
      <c r="F75" s="1"/>
      <c r="G75" s="2"/>
      <c r="H75" s="2"/>
      <c r="I75" s="2" t="s">
        <v>14</v>
      </c>
      <c r="J75" s="1">
        <v>0.5</v>
      </c>
      <c r="L75" s="1"/>
      <c r="M75" s="1"/>
      <c r="N75" s="1"/>
      <c r="O75" s="1"/>
      <c r="P75" s="1"/>
      <c r="Q75" s="1"/>
      <c r="R75" s="1"/>
      <c r="S75" s="1"/>
      <c r="T75" s="1"/>
    </row>
    <row r="76" spans="1:20" s="18" customFormat="1" ht="21" hidden="1" customHeight="1" x14ac:dyDescent="0.4">
      <c r="A76" s="1"/>
      <c r="B76" s="2"/>
      <c r="C76" s="1"/>
      <c r="D76" s="1"/>
      <c r="E76" s="1"/>
      <c r="F76" s="1"/>
      <c r="G76" s="2"/>
      <c r="H76" s="2"/>
      <c r="I76" s="2" t="s">
        <v>15</v>
      </c>
      <c r="J76" s="1">
        <v>0.5</v>
      </c>
      <c r="L76" s="1"/>
      <c r="M76" s="1"/>
      <c r="N76" s="1"/>
      <c r="O76" s="1"/>
      <c r="P76" s="1"/>
      <c r="Q76" s="1"/>
      <c r="R76" s="1"/>
      <c r="S76" s="1"/>
      <c r="T76" s="1"/>
    </row>
    <row r="77" spans="1:20" s="18" customFormat="1" ht="20.25" hidden="1" customHeight="1" x14ac:dyDescent="0.4">
      <c r="A77" s="1"/>
      <c r="B77" s="2"/>
      <c r="C77" s="1"/>
      <c r="D77" s="1"/>
      <c r="E77" s="1"/>
      <c r="F77" s="1"/>
      <c r="G77" s="2"/>
      <c r="H77" s="2"/>
      <c r="I77" s="2" t="s">
        <v>16</v>
      </c>
      <c r="J77" s="1">
        <v>0.5</v>
      </c>
      <c r="L77" s="1"/>
      <c r="M77" s="1"/>
      <c r="N77" s="1"/>
      <c r="O77" s="1"/>
      <c r="P77" s="1"/>
      <c r="Q77" s="1"/>
      <c r="R77" s="1"/>
      <c r="S77" s="1"/>
      <c r="T77" s="1"/>
    </row>
  </sheetData>
  <sheetProtection algorithmName="SHA-512" hashValue="C41zdJ3kPofa5P2xbIsRoRPrfhDI5sUsgnCpirsma9a3/qfdno5rrpW2tldEK7bpu2CEH1thrd8IyA33Nwm9wA==" saltValue="NXmzKalDhGJS8TjiBWMrYw==" spinCount="100000" sheet="1" selectLockedCells="1"/>
  <mergeCells count="34">
    <mergeCell ref="E43:H43"/>
    <mergeCell ref="A33:H33"/>
    <mergeCell ref="B28:I28"/>
    <mergeCell ref="A29:C29"/>
    <mergeCell ref="A31:H31"/>
    <mergeCell ref="A35:H35"/>
    <mergeCell ref="A37:H37"/>
    <mergeCell ref="A39:H39"/>
    <mergeCell ref="B41:F41"/>
    <mergeCell ref="B26:I26"/>
    <mergeCell ref="M26:T27"/>
    <mergeCell ref="D15:E15"/>
    <mergeCell ref="M15:T15"/>
    <mergeCell ref="A17:D17"/>
    <mergeCell ref="F17:G17"/>
    <mergeCell ref="M18:T18"/>
    <mergeCell ref="M19:N19"/>
    <mergeCell ref="M20:T21"/>
    <mergeCell ref="A23:D23"/>
    <mergeCell ref="F23:G23"/>
    <mergeCell ref="G24:H24"/>
    <mergeCell ref="M24:T25"/>
    <mergeCell ref="D14:E14"/>
    <mergeCell ref="B1:E1"/>
    <mergeCell ref="G1:I1"/>
    <mergeCell ref="A4:I4"/>
    <mergeCell ref="M4:T4"/>
    <mergeCell ref="F6:I6"/>
    <mergeCell ref="D8:E8"/>
    <mergeCell ref="D9:E9"/>
    <mergeCell ref="D10:E10"/>
    <mergeCell ref="D11:E11"/>
    <mergeCell ref="D12:E12"/>
    <mergeCell ref="D13:E13"/>
  </mergeCells>
  <phoneticPr fontId="1"/>
  <conditionalFormatting sqref="B19:C19 I19">
    <cfRule type="expression" dxfId="41" priority="7">
      <formula>$B19="無"</formula>
    </cfRule>
  </conditionalFormatting>
  <conditionalFormatting sqref="B20:C20 I20">
    <cfRule type="expression" dxfId="40" priority="5">
      <formula>$B$20="無"</formula>
    </cfRule>
  </conditionalFormatting>
  <conditionalFormatting sqref="B21:C21 I21">
    <cfRule type="expression" dxfId="39" priority="4">
      <formula>$B$21="無"</formula>
    </cfRule>
  </conditionalFormatting>
  <conditionalFormatting sqref="B9:D15 F9:F15 I9:I15 B25:C25 I25">
    <cfRule type="expression" dxfId="38" priority="12">
      <formula>$B9="無"</formula>
    </cfRule>
  </conditionalFormatting>
  <conditionalFormatting sqref="C19:C21">
    <cfRule type="expression" dxfId="37" priority="1">
      <formula>$B19="無"</formula>
    </cfRule>
  </conditionalFormatting>
  <conditionalFormatting sqref="C21">
    <cfRule type="expression" dxfId="36" priority="3">
      <formula>$B$21="無"</formula>
    </cfRule>
  </conditionalFormatting>
  <conditionalFormatting sqref="C9:F15 I9:I15 C25 I25">
    <cfRule type="expression" dxfId="35" priority="6">
      <formula>$B9="無"</formula>
    </cfRule>
  </conditionalFormatting>
  <conditionalFormatting sqref="I9:I15 I19:I21 I25">
    <cfRule type="expression" dxfId="34" priority="16">
      <formula>$I9="適合"</formula>
    </cfRule>
  </conditionalFormatting>
  <conditionalFormatting sqref="I9:I15 I25 I19:I21">
    <cfRule type="expression" dxfId="33" priority="15">
      <formula>$I9="不適合"</formula>
    </cfRule>
  </conditionalFormatting>
  <conditionalFormatting sqref="I19:I21">
    <cfRule type="expression" dxfId="32" priority="2">
      <formula>$B19="無"</formula>
    </cfRule>
  </conditionalFormatting>
  <conditionalFormatting sqref="I31 I33:I40">
    <cfRule type="expression" dxfId="31" priority="13">
      <formula>$I31="不適合"</formula>
    </cfRule>
    <cfRule type="expression" dxfId="30" priority="14">
      <formula>$I31="適合"</formula>
    </cfRule>
  </conditionalFormatting>
  <conditionalFormatting sqref="I41">
    <cfRule type="expression" dxfId="29" priority="10">
      <formula>$I$41="適合"</formula>
    </cfRule>
    <cfRule type="expression" dxfId="28" priority="11">
      <formula>$I$41="不適合"</formula>
    </cfRule>
  </conditionalFormatting>
  <dataValidations count="7">
    <dataValidation type="list" allowBlank="1" showInputMessage="1" showErrorMessage="1" sqref="A31:H31 A33:H33" xr:uid="{42AFAAE6-DA40-4216-B965-688786A4ADC1}">
      <formula1>$A$50:$A$55</formula1>
    </dataValidation>
    <dataValidation type="list" allowBlank="1" showInputMessage="1" showErrorMessage="1" sqref="B40:H40" xr:uid="{C2F95B41-2226-4D6C-A33D-20A265FBA5D1}">
      <formula1>$A$65</formula1>
    </dataValidation>
    <dataValidation type="list" allowBlank="1" showInputMessage="1" showErrorMessage="1" sqref="A37:H37" xr:uid="{9ADB9808-190F-4340-9AE1-E2002018892A}">
      <formula1>$A$61:$A$64</formula1>
    </dataValidation>
    <dataValidation type="list" allowBlank="1" showInputMessage="1" showErrorMessage="1" sqref="A35:H35" xr:uid="{7C4C6715-5C4D-4457-8F0C-2B3CCC363ED3}">
      <formula1>$A$56:$A$59</formula1>
    </dataValidation>
    <dataValidation type="list" allowBlank="1" showInputMessage="1" showErrorMessage="1" sqref="B9:B15 B25 B19:B21" xr:uid="{B29B2129-1565-48A6-9A5D-E3E840E42261}">
      <formula1>$C$48:$C$49</formula1>
    </dataValidation>
    <dataValidation type="list" allowBlank="1" showInputMessage="1" showErrorMessage="1" sqref="F6" xr:uid="{758549CB-B301-4811-9CB2-74BBA4A9DE0B}">
      <formula1>$C$44:$C$46</formula1>
    </dataValidation>
    <dataValidation type="list" allowBlank="1" showInputMessage="1" showErrorMessage="1" sqref="A39:H39" xr:uid="{106C18DB-52ED-479D-9D34-6CE416392959}">
      <formula1>$A$65:$A$67</formula1>
    </dataValidation>
  </dataValidations>
  <hyperlinks>
    <hyperlink ref="M15" r:id="rId1" location="/house/links/opening/window" xr:uid="{80843E71-7DB1-423B-9D68-5FCBA6926043}"/>
    <hyperlink ref="M18" r:id="rId2" location="/house/links/opening/door" xr:uid="{7DC10DDE-3214-4B3E-B154-6C2CD0634087}"/>
    <hyperlink ref="M4" r:id="rId3" xr:uid="{735179B0-6FDB-49D2-B33D-DC01F918E83C}"/>
  </hyperlinks>
  <printOptions verticalCentered="1"/>
  <pageMargins left="0.78740157480314965" right="0.31496062992125984" top="0.35433070866141736" bottom="0.35433070866141736" header="0.31496062992125984" footer="0.31496062992125984"/>
  <pageSetup paperSize="9"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68"/>
  <sheetViews>
    <sheetView topLeftCell="A31" zoomScale="115" zoomScaleNormal="115" workbookViewId="0">
      <selection activeCell="D9" sqref="D9:E9"/>
    </sheetView>
  </sheetViews>
  <sheetFormatPr defaultRowHeight="35.1" customHeight="1" x14ac:dyDescent="0.4"/>
  <cols>
    <col min="1" max="1" width="16" style="1" customWidth="1"/>
    <col min="2" max="2" width="7.625" style="2" customWidth="1"/>
    <col min="3" max="3" width="11.375" style="1" customWidth="1"/>
    <col min="4" max="4" width="11.25" style="1" customWidth="1"/>
    <col min="5" max="5" width="2.875" style="1" customWidth="1"/>
    <col min="6" max="6" width="10.875" style="1" customWidth="1"/>
    <col min="7" max="7" width="3.25" style="2" bestFit="1" customWidth="1"/>
    <col min="8" max="8" width="9.625" style="2" customWidth="1"/>
    <col min="9" max="9" width="8.875" style="2" customWidth="1"/>
    <col min="10" max="10" width="9" style="1"/>
    <col min="11" max="11" width="9.375" style="18" hidden="1" customWidth="1"/>
    <col min="12" max="12" width="17" style="1" hidden="1" customWidth="1"/>
    <col min="13" max="14" width="17" style="38" hidden="1" customWidth="1"/>
    <col min="15" max="15" width="4.5" style="39" customWidth="1"/>
    <col min="16" max="16" width="74.375" style="40" customWidth="1"/>
    <col min="17" max="16384" width="9" style="38"/>
  </cols>
  <sheetData>
    <row r="1" spans="1:16" ht="30.75" customHeight="1" thickBot="1" x14ac:dyDescent="0.45">
      <c r="A1" s="27" t="s">
        <v>63</v>
      </c>
      <c r="B1" s="92" t="s">
        <v>66</v>
      </c>
      <c r="C1" s="93"/>
      <c r="D1" s="93"/>
      <c r="E1" s="93"/>
      <c r="F1" s="34" t="s">
        <v>62</v>
      </c>
      <c r="G1" s="94"/>
      <c r="H1" s="95"/>
      <c r="I1" s="96"/>
    </row>
    <row r="2" spans="1:16" ht="6" customHeight="1" x14ac:dyDescent="0.4">
      <c r="A2" s="25"/>
      <c r="B2" s="28"/>
      <c r="C2" s="8"/>
      <c r="D2" s="8"/>
      <c r="E2" s="8"/>
      <c r="F2" s="8"/>
      <c r="G2" s="26"/>
      <c r="H2" s="26"/>
      <c r="I2" s="26"/>
    </row>
    <row r="3" spans="1:16" ht="22.5" customHeight="1" x14ac:dyDescent="0.4">
      <c r="A3" s="25"/>
      <c r="B3" s="28"/>
      <c r="C3" s="29" t="s">
        <v>42</v>
      </c>
      <c r="D3" s="11"/>
      <c r="F3" s="30" t="s">
        <v>43</v>
      </c>
      <c r="G3" s="31"/>
      <c r="H3" s="31"/>
      <c r="I3" s="26"/>
    </row>
    <row r="4" spans="1:16" ht="30.75" customHeight="1" x14ac:dyDescent="0.4">
      <c r="A4" s="97" t="s">
        <v>65</v>
      </c>
      <c r="B4" s="97"/>
      <c r="C4" s="97"/>
      <c r="D4" s="97"/>
      <c r="E4" s="97"/>
      <c r="F4" s="97"/>
      <c r="G4" s="97"/>
      <c r="H4" s="97"/>
      <c r="I4" s="97"/>
      <c r="O4" s="41" t="s">
        <v>74</v>
      </c>
    </row>
    <row r="5" spans="1:16" ht="6" customHeight="1" thickBot="1" x14ac:dyDescent="0.45">
      <c r="A5" s="25"/>
      <c r="B5" s="28"/>
      <c r="C5" s="8"/>
      <c r="D5" s="8"/>
      <c r="E5" s="8"/>
      <c r="F5" s="8"/>
      <c r="G5" s="26"/>
      <c r="H5" s="26"/>
      <c r="I5" s="26"/>
    </row>
    <row r="6" spans="1:16" ht="21.75" customHeight="1" thickBot="1" x14ac:dyDescent="0.45">
      <c r="A6" s="22"/>
      <c r="B6" s="12"/>
      <c r="E6" s="3"/>
      <c r="F6" s="99" t="s">
        <v>11</v>
      </c>
      <c r="G6" s="100"/>
      <c r="H6" s="100"/>
      <c r="I6" s="101"/>
      <c r="O6" s="42" t="s">
        <v>75</v>
      </c>
      <c r="P6" s="40" t="s">
        <v>116</v>
      </c>
    </row>
    <row r="7" spans="1:16" ht="21" customHeight="1" thickBot="1" x14ac:dyDescent="0.45">
      <c r="A7" s="9" t="s">
        <v>56</v>
      </c>
      <c r="B7" s="50"/>
      <c r="E7" s="3"/>
      <c r="F7" s="8"/>
      <c r="L7" s="1" t="s">
        <v>55</v>
      </c>
      <c r="O7" s="42" t="s">
        <v>76</v>
      </c>
      <c r="P7" s="40" t="s">
        <v>99</v>
      </c>
    </row>
    <row r="8" spans="1:16" ht="24.95" customHeight="1" thickBot="1" x14ac:dyDescent="0.45">
      <c r="A8" s="57" t="s">
        <v>44</v>
      </c>
      <c r="B8" s="61" t="s">
        <v>48</v>
      </c>
      <c r="C8" s="62" t="s">
        <v>1</v>
      </c>
      <c r="D8" s="102" t="s">
        <v>24</v>
      </c>
      <c r="E8" s="103"/>
      <c r="F8" s="63" t="s">
        <v>2</v>
      </c>
      <c r="H8" s="17" t="s">
        <v>64</v>
      </c>
      <c r="I8" s="2" t="s">
        <v>23</v>
      </c>
      <c r="O8" s="42"/>
      <c r="P8" s="40" t="s">
        <v>100</v>
      </c>
    </row>
    <row r="9" spans="1:16" ht="24.95" customHeight="1" x14ac:dyDescent="0.4">
      <c r="A9" s="58" t="s">
        <v>4</v>
      </c>
      <c r="B9" s="64" t="s">
        <v>45</v>
      </c>
      <c r="C9" s="35">
        <v>2.5000000000000001E-2</v>
      </c>
      <c r="D9" s="104">
        <v>125</v>
      </c>
      <c r="E9" s="105"/>
      <c r="F9" s="65">
        <f>IFERROR($D$9/$C$9/1000, "")</f>
        <v>5</v>
      </c>
      <c r="G9" s="2" t="s">
        <v>3</v>
      </c>
      <c r="H9" s="5">
        <f>IF(F6="","",VLOOKUP($F$6,$I$43:$J$45,2,FALSE))</f>
        <v>4.5999999999999996</v>
      </c>
      <c r="I9" s="79" t="str">
        <f>IF($K$9="","",IF($K$9=1,"適合","不適合"))</f>
        <v>適合</v>
      </c>
      <c r="K9" s="18">
        <f>IFERROR(GESTEP($F$9,$H$9),"")</f>
        <v>1</v>
      </c>
      <c r="L9" s="1" t="str">
        <f>IF($B$9="有",$I$9,"")</f>
        <v>適合</v>
      </c>
      <c r="P9" s="83" t="s">
        <v>102</v>
      </c>
    </row>
    <row r="10" spans="1:16" ht="24.95" customHeight="1" thickBot="1" x14ac:dyDescent="0.45">
      <c r="A10" s="59" t="s">
        <v>5</v>
      </c>
      <c r="B10" s="66" t="s">
        <v>46</v>
      </c>
      <c r="C10" s="36"/>
      <c r="D10" s="90"/>
      <c r="E10" s="91"/>
      <c r="F10" s="67" t="str">
        <f>IFERROR($D$10/$C$10/1000, "")</f>
        <v/>
      </c>
      <c r="G10" s="2" t="s">
        <v>3</v>
      </c>
      <c r="H10" s="5">
        <f>IF(F6="","",VLOOKUP($F$6,$I$48:$J$50,2,FALSE))</f>
        <v>4</v>
      </c>
      <c r="I10" s="79" t="str">
        <f>IF($K$10="","",IF($K$10=1,"適合","不適合"))</f>
        <v/>
      </c>
      <c r="K10" s="18" t="str">
        <f>IFERROR(GESTEP($F$10,$H$10),"")</f>
        <v/>
      </c>
      <c r="L10" s="1" t="str">
        <f>IF($B$10="有",$I$10,"")</f>
        <v/>
      </c>
      <c r="P10" s="84" t="s">
        <v>73</v>
      </c>
    </row>
    <row r="11" spans="1:16" ht="24.95" customHeight="1" x14ac:dyDescent="0.4">
      <c r="A11" s="59" t="s">
        <v>6</v>
      </c>
      <c r="B11" s="66" t="s">
        <v>45</v>
      </c>
      <c r="C11" s="36">
        <v>3.5000000000000003E-2</v>
      </c>
      <c r="D11" s="90">
        <v>100</v>
      </c>
      <c r="E11" s="91"/>
      <c r="F11" s="67">
        <f>IFERROR($D$11/$C$11/1000, "")</f>
        <v>2.8571428571428568</v>
      </c>
      <c r="G11" s="2" t="s">
        <v>3</v>
      </c>
      <c r="H11" s="5">
        <f>IF(F6="","",VLOOKUP($F$6,$I$53:$J$55,2,FALSE))</f>
        <v>2.2000000000000002</v>
      </c>
      <c r="I11" s="79" t="str">
        <f>IF($K$11="","",IF($K$11=1,"適合","不適合"))</f>
        <v>適合</v>
      </c>
      <c r="K11" s="18">
        <f>IFERROR(GESTEP($F$11,$H$11),"")</f>
        <v>1</v>
      </c>
      <c r="L11" s="1" t="str">
        <f>IF($B$11="有",$I$11,"")</f>
        <v>適合</v>
      </c>
      <c r="O11" s="42" t="s">
        <v>77</v>
      </c>
      <c r="P11" s="40" t="s">
        <v>101</v>
      </c>
    </row>
    <row r="12" spans="1:16" ht="24.95" customHeight="1" x14ac:dyDescent="0.4">
      <c r="A12" s="59" t="s">
        <v>8</v>
      </c>
      <c r="B12" s="66" t="s">
        <v>46</v>
      </c>
      <c r="C12" s="36"/>
      <c r="D12" s="90"/>
      <c r="E12" s="91"/>
      <c r="F12" s="67" t="str">
        <f>IFERROR($D$12/$C$12/1000, "")</f>
        <v/>
      </c>
      <c r="G12" s="2" t="s">
        <v>3</v>
      </c>
      <c r="H12" s="5">
        <f>IF(F6="","",VLOOKUP($F$6,$I$58:$J$60,2,FALSE))</f>
        <v>3.3</v>
      </c>
      <c r="I12" s="79" t="str">
        <f>IF($K$12="","",IF($K$12=1,"適合","不適合"))</f>
        <v/>
      </c>
      <c r="K12" s="18" t="str">
        <f>IFERROR(GESTEP($F$12,$H$12),"")</f>
        <v/>
      </c>
      <c r="L12" s="1" t="str">
        <f>IF($B$12="有",$I$12,"")</f>
        <v/>
      </c>
      <c r="O12" s="42"/>
      <c r="P12" s="40" t="s">
        <v>78</v>
      </c>
    </row>
    <row r="13" spans="1:16" ht="24.95" customHeight="1" x14ac:dyDescent="0.4">
      <c r="A13" s="59" t="s">
        <v>7</v>
      </c>
      <c r="B13" s="66" t="s">
        <v>45</v>
      </c>
      <c r="C13" s="36">
        <v>3.5000000000000003E-2</v>
      </c>
      <c r="D13" s="90">
        <v>100</v>
      </c>
      <c r="E13" s="91"/>
      <c r="F13" s="67">
        <f>IFERROR($D$13/$C$13/1000, "")</f>
        <v>2.8571428571428568</v>
      </c>
      <c r="G13" s="2" t="s">
        <v>3</v>
      </c>
      <c r="H13" s="5">
        <v>2.2000000000000002</v>
      </c>
      <c r="I13" s="79" t="str">
        <f>IF($K$13="","",IF($K$13=1,"適合","不適合"))</f>
        <v>適合</v>
      </c>
      <c r="K13" s="18">
        <f>IFERROR(GESTEP($F$13,$H$13),"")</f>
        <v>1</v>
      </c>
      <c r="L13" s="1" t="str">
        <f>IF($B$13="有",$I$13,"")</f>
        <v>適合</v>
      </c>
      <c r="O13" s="42"/>
      <c r="P13" s="40" t="s">
        <v>104</v>
      </c>
    </row>
    <row r="14" spans="1:16" ht="24.95" customHeight="1" x14ac:dyDescent="0.4">
      <c r="A14" s="59" t="s">
        <v>9</v>
      </c>
      <c r="B14" s="66" t="s">
        <v>46</v>
      </c>
      <c r="C14" s="36"/>
      <c r="D14" s="90"/>
      <c r="E14" s="91"/>
      <c r="F14" s="67" t="str">
        <f>IFERROR($D$14/$C$14/1000, "")</f>
        <v/>
      </c>
      <c r="G14" s="2" t="s">
        <v>3</v>
      </c>
      <c r="H14" s="5">
        <v>1.7</v>
      </c>
      <c r="I14" s="79" t="str">
        <f>IF($K$14="","",IF($K$14=1,"適合","不適合"))</f>
        <v/>
      </c>
      <c r="K14" s="18" t="str">
        <f>IFERROR(GESTEP($F$14,$H$14),"")</f>
        <v/>
      </c>
      <c r="L14" s="1" t="str">
        <f>IF($B$14="有",$I$14,"")</f>
        <v/>
      </c>
      <c r="O14" s="42" t="s">
        <v>79</v>
      </c>
      <c r="P14" s="40" t="s">
        <v>103</v>
      </c>
    </row>
    <row r="15" spans="1:16" ht="24.95" customHeight="1" thickBot="1" x14ac:dyDescent="0.45">
      <c r="A15" s="60" t="s">
        <v>10</v>
      </c>
      <c r="B15" s="68" t="s">
        <v>46</v>
      </c>
      <c r="C15" s="69"/>
      <c r="D15" s="106"/>
      <c r="E15" s="107"/>
      <c r="F15" s="70" t="str">
        <f>IFERROR($D$15/$C$15/1000, "")</f>
        <v/>
      </c>
      <c r="G15" s="2" t="s">
        <v>3</v>
      </c>
      <c r="H15" s="5">
        <v>0.5</v>
      </c>
      <c r="I15" s="79" t="str">
        <f>IF($K$15="","",IF($K$15=1,"適合","不適合"))</f>
        <v/>
      </c>
      <c r="K15" s="18" t="str">
        <f>IFERROR(GESTEP($F$15,$H$15),"")</f>
        <v/>
      </c>
      <c r="L15" s="1" t="str">
        <f>IF($B$15="有",$I$15,"")</f>
        <v/>
      </c>
      <c r="O15" s="42"/>
      <c r="P15" s="40" t="s">
        <v>105</v>
      </c>
    </row>
    <row r="16" spans="1:16" ht="6" customHeight="1" x14ac:dyDescent="0.4">
      <c r="C16" s="6"/>
      <c r="D16" s="6"/>
      <c r="E16" s="6"/>
      <c r="F16" s="4"/>
      <c r="H16" s="5"/>
      <c r="K16" s="1"/>
    </row>
    <row r="17" spans="1:16" ht="21" customHeight="1" thickBot="1" x14ac:dyDescent="0.45">
      <c r="A17" s="108" t="s">
        <v>88</v>
      </c>
      <c r="B17" s="109"/>
      <c r="C17" s="109"/>
      <c r="D17" s="109"/>
      <c r="E17" s="3"/>
      <c r="F17" s="110"/>
      <c r="G17" s="110"/>
      <c r="H17" s="16"/>
      <c r="J17" s="8"/>
      <c r="K17" s="1"/>
      <c r="O17" s="42" t="s">
        <v>80</v>
      </c>
      <c r="P17" s="40" t="s">
        <v>106</v>
      </c>
    </row>
    <row r="18" spans="1:16" ht="24.6" customHeight="1" x14ac:dyDescent="0.4">
      <c r="A18" s="57" t="s">
        <v>44</v>
      </c>
      <c r="B18" s="61" t="s">
        <v>48</v>
      </c>
      <c r="C18" s="63" t="s">
        <v>0</v>
      </c>
      <c r="D18" s="54"/>
      <c r="E18" s="55"/>
      <c r="F18" s="54"/>
      <c r="G18" s="43"/>
      <c r="H18" s="44" t="s">
        <v>53</v>
      </c>
      <c r="K18" s="1"/>
      <c r="O18" s="42"/>
      <c r="P18" s="40" t="s">
        <v>107</v>
      </c>
    </row>
    <row r="19" spans="1:16" ht="24.6" customHeight="1" x14ac:dyDescent="0.4">
      <c r="A19" s="71" t="s">
        <v>61</v>
      </c>
      <c r="B19" s="64" t="s">
        <v>46</v>
      </c>
      <c r="C19" s="73"/>
      <c r="D19" s="55"/>
      <c r="E19" s="55"/>
      <c r="F19" s="55"/>
      <c r="G19" s="43" t="s">
        <v>25</v>
      </c>
      <c r="H19" s="43">
        <v>4.7</v>
      </c>
      <c r="I19" s="79" t="str">
        <f>IF($K$19="","",IF($K$19=TRUE,"適合","不適合"))</f>
        <v/>
      </c>
      <c r="K19" s="19" t="str">
        <f>IF($C$19="","",IF($C$19&lt;=$H$19,TRUE,FALSE))</f>
        <v/>
      </c>
      <c r="L19" s="1" t="str">
        <f>IF($B$19="有",$I$19,"")</f>
        <v/>
      </c>
      <c r="O19" s="42"/>
    </row>
    <row r="20" spans="1:16" ht="24.6" customHeight="1" x14ac:dyDescent="0.4">
      <c r="A20" s="72" t="s">
        <v>58</v>
      </c>
      <c r="B20" s="66" t="s">
        <v>45</v>
      </c>
      <c r="C20" s="74">
        <v>4.7</v>
      </c>
      <c r="D20" s="56"/>
      <c r="E20" s="55"/>
      <c r="F20" s="56"/>
      <c r="G20" s="46" t="s">
        <v>25</v>
      </c>
      <c r="H20" s="43">
        <v>4.7</v>
      </c>
      <c r="I20" s="79" t="str">
        <f>IF($K$20="","",IF($K$20=TRUE,"適合","不適合"))</f>
        <v>適合</v>
      </c>
      <c r="K20" s="19" t="b">
        <f>IF($C$20="","",IF($C$20&lt;=$H$20,TRUE,FALSE))</f>
        <v>1</v>
      </c>
      <c r="L20" s="1" t="str">
        <f>IF($B$20="有",$I$20,"")</f>
        <v>適合</v>
      </c>
      <c r="O20" s="42" t="s">
        <v>81</v>
      </c>
      <c r="P20" s="40" t="s">
        <v>117</v>
      </c>
    </row>
    <row r="21" spans="1:16" ht="24.6" customHeight="1" thickBot="1" x14ac:dyDescent="0.45">
      <c r="A21" s="60" t="s">
        <v>22</v>
      </c>
      <c r="B21" s="68" t="s">
        <v>45</v>
      </c>
      <c r="C21" s="75">
        <v>4.7</v>
      </c>
      <c r="D21" s="55"/>
      <c r="E21" s="55"/>
      <c r="F21" s="55"/>
      <c r="G21" s="43" t="s">
        <v>25</v>
      </c>
      <c r="H21" s="43">
        <v>4.7</v>
      </c>
      <c r="I21" s="79" t="str">
        <f>IF($K$21="","",IF($K$21=TRUE,"適合","不適合"))</f>
        <v>適合</v>
      </c>
      <c r="K21" s="18" t="b">
        <f>IF($C$21="","",IF($C$21&lt;=$H$21,TRUE,FALSE))</f>
        <v>1</v>
      </c>
      <c r="L21" s="1" t="str">
        <f>IF($B$21="有",$I$21,"")</f>
        <v>適合</v>
      </c>
      <c r="O21" s="42"/>
      <c r="P21" s="40" t="s">
        <v>108</v>
      </c>
    </row>
    <row r="22" spans="1:16" ht="3.75" customHeight="1" x14ac:dyDescent="0.4">
      <c r="C22" s="6"/>
      <c r="D22" s="6"/>
      <c r="E22" s="6"/>
      <c r="F22" s="4"/>
      <c r="H22" s="5"/>
      <c r="K22" s="19"/>
    </row>
    <row r="23" spans="1:16" ht="21" customHeight="1" thickBot="1" x14ac:dyDescent="0.45">
      <c r="A23" s="109" t="s">
        <v>118</v>
      </c>
      <c r="B23" s="109"/>
      <c r="C23" s="109"/>
      <c r="D23" s="109"/>
      <c r="E23" s="3"/>
      <c r="F23" s="110"/>
      <c r="G23" s="110"/>
      <c r="H23" s="16"/>
      <c r="J23" s="8"/>
      <c r="O23" s="42" t="s">
        <v>82</v>
      </c>
      <c r="P23" s="40" t="s">
        <v>109</v>
      </c>
    </row>
    <row r="24" spans="1:16" ht="24" customHeight="1" x14ac:dyDescent="0.4">
      <c r="A24" s="57" t="s">
        <v>44</v>
      </c>
      <c r="B24" s="61" t="s">
        <v>48</v>
      </c>
      <c r="C24" s="63" t="s">
        <v>89</v>
      </c>
      <c r="D24" s="52"/>
      <c r="E24" s="53"/>
      <c r="F24" s="52"/>
      <c r="G24" s="113" t="s">
        <v>93</v>
      </c>
      <c r="H24" s="113"/>
      <c r="K24" s="18" t="b">
        <f>IF($C$21="","",IF($C$21&lt;=$H$21,TRUE,FALSE))</f>
        <v>1</v>
      </c>
      <c r="O24" s="42" t="s">
        <v>83</v>
      </c>
      <c r="P24" s="40" t="s">
        <v>110</v>
      </c>
    </row>
    <row r="25" spans="1:16" ht="24.75" customHeight="1" thickBot="1" x14ac:dyDescent="0.45">
      <c r="A25" s="76" t="s">
        <v>90</v>
      </c>
      <c r="B25" s="77" t="str">
        <f>B20</f>
        <v>有</v>
      </c>
      <c r="C25" s="78">
        <v>0.23</v>
      </c>
      <c r="D25" s="53"/>
      <c r="E25" s="53"/>
      <c r="F25" s="53"/>
      <c r="G25" s="2" t="s">
        <v>25</v>
      </c>
      <c r="H25" s="2">
        <v>0.59</v>
      </c>
      <c r="I25" s="79" t="str">
        <f>IF($K$25="","",IF($K$25=TRUE,"適合","不適合"))</f>
        <v>適合</v>
      </c>
      <c r="K25" s="19" t="b">
        <f>IF($C$25="","",IF($C$25&lt;=$H$25,TRUE,FALSE))</f>
        <v>1</v>
      </c>
      <c r="L25" s="1" t="str">
        <f>IF($B$25="有",$I$25,"")</f>
        <v>適合</v>
      </c>
    </row>
    <row r="26" spans="1:16" ht="18" customHeight="1" x14ac:dyDescent="0.4">
      <c r="B26" s="97" t="s">
        <v>98</v>
      </c>
      <c r="C26" s="97"/>
      <c r="D26" s="97"/>
      <c r="E26" s="97"/>
      <c r="F26" s="97"/>
      <c r="G26" s="97"/>
      <c r="H26" s="97"/>
      <c r="I26" s="97"/>
    </row>
    <row r="27" spans="1:16" ht="24.95" customHeight="1" x14ac:dyDescent="0.4">
      <c r="B27" s="1" t="s">
        <v>54</v>
      </c>
      <c r="O27" s="42" t="s">
        <v>84</v>
      </c>
      <c r="P27" s="40" t="s">
        <v>111</v>
      </c>
    </row>
    <row r="28" spans="1:16" ht="5.25" customHeight="1" x14ac:dyDescent="0.4">
      <c r="B28" s="118"/>
      <c r="C28" s="118"/>
      <c r="D28" s="118"/>
      <c r="E28" s="118"/>
      <c r="F28" s="118"/>
      <c r="G28" s="118"/>
      <c r="H28" s="118"/>
      <c r="I28" s="118"/>
    </row>
    <row r="29" spans="1:16" ht="21" customHeight="1" x14ac:dyDescent="0.4">
      <c r="A29" s="119" t="s">
        <v>57</v>
      </c>
      <c r="B29" s="119"/>
      <c r="C29" s="119"/>
      <c r="D29" s="21"/>
      <c r="E29" s="21"/>
      <c r="F29" s="21"/>
      <c r="G29" s="21"/>
      <c r="H29" s="21"/>
      <c r="I29" s="21"/>
      <c r="J29" s="21"/>
      <c r="K29" s="21"/>
      <c r="P29" s="123" t="s">
        <v>85</v>
      </c>
    </row>
    <row r="30" spans="1:16" ht="18" customHeight="1" thickBot="1" x14ac:dyDescent="0.2">
      <c r="A30" s="81" t="s">
        <v>26</v>
      </c>
      <c r="B30" s="13"/>
      <c r="C30" s="10"/>
      <c r="D30" s="10"/>
      <c r="E30" s="10"/>
      <c r="F30" s="10"/>
      <c r="G30" s="10"/>
      <c r="H30" s="10"/>
      <c r="P30" s="123"/>
    </row>
    <row r="31" spans="1:16" ht="24.95" customHeight="1" thickBot="1" x14ac:dyDescent="0.45">
      <c r="A31" s="115" t="s">
        <v>91</v>
      </c>
      <c r="B31" s="116"/>
      <c r="C31" s="116"/>
      <c r="D31" s="116"/>
      <c r="E31" s="116"/>
      <c r="F31" s="116"/>
      <c r="G31" s="116"/>
      <c r="H31" s="117"/>
      <c r="I31" s="80" t="str">
        <f>IF($A$31&lt;&gt;"","適合","-")</f>
        <v>適合</v>
      </c>
      <c r="L31" s="1" t="str">
        <f>IF($I$31="適合","適合","不適合")</f>
        <v>適合</v>
      </c>
      <c r="P31" s="123"/>
    </row>
    <row r="32" spans="1:16" ht="18" customHeight="1" thickBot="1" x14ac:dyDescent="0.2">
      <c r="A32" s="81" t="s">
        <v>31</v>
      </c>
      <c r="B32" s="13"/>
      <c r="P32" s="123"/>
    </row>
    <row r="33" spans="1:16" ht="24.95" customHeight="1" thickBot="1" x14ac:dyDescent="0.45">
      <c r="A33" s="115" t="s">
        <v>36</v>
      </c>
      <c r="B33" s="116"/>
      <c r="C33" s="116"/>
      <c r="D33" s="116"/>
      <c r="E33" s="116"/>
      <c r="F33" s="116"/>
      <c r="G33" s="116"/>
      <c r="H33" s="117"/>
      <c r="I33" s="80" t="str">
        <f>IF($A$33&lt;&gt;"","適合","-")</f>
        <v>適合</v>
      </c>
      <c r="L33" s="1" t="str">
        <f>IF($I$33="適合","適合","不適合")</f>
        <v>適合</v>
      </c>
      <c r="O33" s="45" t="s">
        <v>86</v>
      </c>
      <c r="P33" s="123" t="s">
        <v>112</v>
      </c>
    </row>
    <row r="34" spans="1:16" ht="18" customHeight="1" thickBot="1" x14ac:dyDescent="0.2">
      <c r="A34" s="81" t="s">
        <v>32</v>
      </c>
      <c r="B34" s="13"/>
      <c r="P34" s="123"/>
    </row>
    <row r="35" spans="1:16" ht="24.95" customHeight="1" thickBot="1" x14ac:dyDescent="0.45">
      <c r="A35" s="115" t="s">
        <v>49</v>
      </c>
      <c r="B35" s="116"/>
      <c r="C35" s="116"/>
      <c r="D35" s="116"/>
      <c r="E35" s="116"/>
      <c r="F35" s="116"/>
      <c r="G35" s="116"/>
      <c r="H35" s="117"/>
      <c r="I35" s="80" t="str">
        <f>IF($A$35&lt;&gt;"","適合","-")</f>
        <v>適合</v>
      </c>
      <c r="L35" s="1" t="str">
        <f>IF($I$35="適合","適合","不適合")</f>
        <v>適合</v>
      </c>
      <c r="P35" s="47"/>
    </row>
    <row r="36" spans="1:16" ht="18" customHeight="1" thickBot="1" x14ac:dyDescent="0.2">
      <c r="A36" s="81" t="s">
        <v>33</v>
      </c>
      <c r="B36" s="13"/>
    </row>
    <row r="37" spans="1:16" ht="21.75" customHeight="1" thickBot="1" x14ac:dyDescent="0.45">
      <c r="A37" s="115" t="s">
        <v>40</v>
      </c>
      <c r="B37" s="116"/>
      <c r="C37" s="116"/>
      <c r="D37" s="116"/>
      <c r="E37" s="116"/>
      <c r="F37" s="116"/>
      <c r="G37" s="116"/>
      <c r="H37" s="117"/>
      <c r="I37" s="80" t="str">
        <f>IF($A$37&lt;&gt;"","適合","-")</f>
        <v>適合</v>
      </c>
      <c r="L37" s="1" t="str">
        <f>IF($I$37="適合","適合","不適合")</f>
        <v>適合</v>
      </c>
    </row>
    <row r="38" spans="1:16" ht="21.75" customHeight="1" thickBot="1" x14ac:dyDescent="0.45">
      <c r="A38" s="32"/>
      <c r="B38" s="32"/>
      <c r="C38" s="32"/>
      <c r="D38" s="32"/>
      <c r="E38" s="32"/>
      <c r="F38" s="32"/>
      <c r="G38" s="32"/>
      <c r="H38" s="32"/>
      <c r="I38" s="33"/>
    </row>
    <row r="39" spans="1:16" ht="21.75" customHeight="1" thickBot="1" x14ac:dyDescent="0.45">
      <c r="C39" s="8"/>
      <c r="D39" s="8"/>
      <c r="E39" s="8"/>
      <c r="F39" s="8"/>
      <c r="H39" s="14" t="s">
        <v>47</v>
      </c>
      <c r="I39" s="15" t="str">
        <f>IF(COUNTIF(L9:L38, "不適合"), "不適合", "適合")</f>
        <v>適合</v>
      </c>
    </row>
    <row r="40" spans="1:16" ht="21.75" customHeight="1" x14ac:dyDescent="0.4">
      <c r="C40" s="8"/>
      <c r="D40" s="8"/>
      <c r="E40" s="8"/>
      <c r="F40" s="8"/>
      <c r="G40" s="6"/>
      <c r="H40" s="51"/>
      <c r="I40" s="20"/>
      <c r="L40" s="18"/>
    </row>
    <row r="41" spans="1:16" ht="21.75" customHeight="1" x14ac:dyDescent="0.15">
      <c r="C41" s="8"/>
      <c r="D41" s="24" t="s">
        <v>92</v>
      </c>
      <c r="E41" s="114" t="s">
        <v>60</v>
      </c>
      <c r="F41" s="114"/>
      <c r="G41" s="114"/>
      <c r="H41" s="114"/>
      <c r="I41" s="23"/>
    </row>
    <row r="42" spans="1:16" ht="21.75" hidden="1" customHeight="1" x14ac:dyDescent="0.4">
      <c r="C42" s="1" t="s">
        <v>11</v>
      </c>
      <c r="I42" s="2" t="s">
        <v>4</v>
      </c>
    </row>
    <row r="43" spans="1:16" ht="21.75" hidden="1" customHeight="1" x14ac:dyDescent="0.4">
      <c r="C43" s="1" t="s">
        <v>12</v>
      </c>
      <c r="I43" s="2" t="s">
        <v>14</v>
      </c>
      <c r="J43" s="1">
        <v>4.5999999999999996</v>
      </c>
      <c r="O43" s="48"/>
    </row>
    <row r="44" spans="1:16" ht="21.75" hidden="1" customHeight="1" x14ac:dyDescent="0.4">
      <c r="C44" s="1" t="s">
        <v>13</v>
      </c>
      <c r="I44" s="2" t="s">
        <v>15</v>
      </c>
      <c r="J44" s="1">
        <v>4.5999999999999996</v>
      </c>
    </row>
    <row r="45" spans="1:16" ht="21.75" hidden="1" customHeight="1" x14ac:dyDescent="0.4">
      <c r="I45" s="2" t="s">
        <v>16</v>
      </c>
      <c r="J45" s="7">
        <v>4</v>
      </c>
      <c r="L45" s="1" t="s">
        <v>19</v>
      </c>
    </row>
    <row r="46" spans="1:16" ht="21.75" hidden="1" customHeight="1" x14ac:dyDescent="0.4">
      <c r="C46" s="1" t="s">
        <v>45</v>
      </c>
      <c r="L46" s="1" t="s">
        <v>14</v>
      </c>
    </row>
    <row r="47" spans="1:16" ht="21.75" hidden="1" customHeight="1" x14ac:dyDescent="0.4">
      <c r="C47" s="1" t="s">
        <v>46</v>
      </c>
      <c r="I47" s="2" t="s">
        <v>5</v>
      </c>
      <c r="L47" s="1" t="s">
        <v>15</v>
      </c>
    </row>
    <row r="48" spans="1:16" ht="21.75" hidden="1" customHeight="1" x14ac:dyDescent="0.4">
      <c r="A48" s="1" t="s">
        <v>27</v>
      </c>
      <c r="I48" s="2" t="s">
        <v>14</v>
      </c>
      <c r="J48" s="7">
        <v>4</v>
      </c>
      <c r="L48" s="1" t="s">
        <v>50</v>
      </c>
    </row>
    <row r="49" spans="1:12" ht="21.75" hidden="1" customHeight="1" x14ac:dyDescent="0.4">
      <c r="A49" s="1" t="s">
        <v>28</v>
      </c>
      <c r="I49" s="2" t="s">
        <v>15</v>
      </c>
      <c r="J49" s="7">
        <v>4</v>
      </c>
    </row>
    <row r="50" spans="1:12" ht="21.75" hidden="1" customHeight="1" x14ac:dyDescent="0.4">
      <c r="A50" s="1" t="s">
        <v>29</v>
      </c>
      <c r="I50" s="2" t="s">
        <v>16</v>
      </c>
      <c r="J50" s="7">
        <v>4</v>
      </c>
      <c r="L50" s="1" t="s">
        <v>20</v>
      </c>
    </row>
    <row r="51" spans="1:12" ht="21.75" hidden="1" customHeight="1" x14ac:dyDescent="0.4">
      <c r="A51" s="1" t="s">
        <v>30</v>
      </c>
      <c r="L51" s="1" t="s">
        <v>14</v>
      </c>
    </row>
    <row r="52" spans="1:12" ht="21.75" hidden="1" customHeight="1" x14ac:dyDescent="0.4">
      <c r="A52" s="1" t="s">
        <v>34</v>
      </c>
      <c r="I52" s="2" t="s">
        <v>17</v>
      </c>
      <c r="L52" s="1" t="s">
        <v>15</v>
      </c>
    </row>
    <row r="53" spans="1:12" ht="21.75" hidden="1" customHeight="1" x14ac:dyDescent="0.4">
      <c r="A53" s="1" t="s">
        <v>41</v>
      </c>
      <c r="I53" s="2" t="s">
        <v>14</v>
      </c>
      <c r="J53" s="7">
        <v>2.2000000000000002</v>
      </c>
      <c r="L53" s="1" t="s">
        <v>16</v>
      </c>
    </row>
    <row r="54" spans="1:12" ht="21.75" hidden="1" customHeight="1" x14ac:dyDescent="0.4">
      <c r="I54" s="2" t="s">
        <v>15</v>
      </c>
      <c r="J54" s="7">
        <v>2.2999999999999998</v>
      </c>
    </row>
    <row r="55" spans="1:12" ht="21.75" hidden="1" customHeight="1" x14ac:dyDescent="0.4">
      <c r="A55" s="1" t="s">
        <v>35</v>
      </c>
      <c r="I55" s="2" t="s">
        <v>16</v>
      </c>
      <c r="J55" s="7">
        <v>1.7</v>
      </c>
      <c r="L55" s="1" t="s">
        <v>21</v>
      </c>
    </row>
    <row r="56" spans="1:12" ht="21.75" hidden="1" customHeight="1" x14ac:dyDescent="0.4">
      <c r="A56" s="1" t="s">
        <v>37</v>
      </c>
      <c r="L56" s="1" t="s">
        <v>14</v>
      </c>
    </row>
    <row r="57" spans="1:12" ht="21.75" hidden="1" customHeight="1" x14ac:dyDescent="0.4">
      <c r="A57" s="1" t="s">
        <v>36</v>
      </c>
      <c r="I57" s="2" t="s">
        <v>18</v>
      </c>
      <c r="L57" s="1" t="s">
        <v>15</v>
      </c>
    </row>
    <row r="58" spans="1:12" ht="21.75" hidden="1" customHeight="1" x14ac:dyDescent="0.4">
      <c r="I58" s="2" t="s">
        <v>14</v>
      </c>
      <c r="J58" s="7">
        <v>3.3</v>
      </c>
      <c r="L58" s="1" t="s">
        <v>50</v>
      </c>
    </row>
    <row r="59" spans="1:12" ht="21.75" hidden="1" customHeight="1" x14ac:dyDescent="0.4">
      <c r="A59" s="1" t="s">
        <v>38</v>
      </c>
      <c r="I59" s="2" t="s">
        <v>15</v>
      </c>
      <c r="J59" s="7">
        <v>3.1</v>
      </c>
    </row>
    <row r="60" spans="1:12" ht="21.75" hidden="1" customHeight="1" x14ac:dyDescent="0.4">
      <c r="A60" s="1" t="s">
        <v>39</v>
      </c>
      <c r="I60" s="2" t="s">
        <v>16</v>
      </c>
      <c r="J60" s="7">
        <v>2.5</v>
      </c>
    </row>
    <row r="61" spans="1:12" ht="21.75" hidden="1" customHeight="1" x14ac:dyDescent="0.4">
      <c r="A61" s="1" t="s">
        <v>49</v>
      </c>
    </row>
    <row r="62" spans="1:12" ht="17.100000000000001" hidden="1" customHeight="1" x14ac:dyDescent="0.4"/>
    <row r="63" spans="1:12" ht="17.100000000000001" hidden="1" customHeight="1" x14ac:dyDescent="0.4">
      <c r="A63" s="1" t="s">
        <v>40</v>
      </c>
    </row>
    <row r="64" spans="1:12" ht="17.100000000000001" hidden="1" customHeight="1" x14ac:dyDescent="0.4"/>
    <row r="65" spans="1:1" ht="17.100000000000001" hidden="1" customHeight="1" x14ac:dyDescent="0.4">
      <c r="A65" s="1" t="s">
        <v>51</v>
      </c>
    </row>
    <row r="66" spans="1:1" ht="35.1" hidden="1" customHeight="1" x14ac:dyDescent="0.4">
      <c r="A66" s="1" t="s">
        <v>52</v>
      </c>
    </row>
    <row r="67" spans="1:1" ht="35.1" hidden="1" customHeight="1" x14ac:dyDescent="0.4"/>
    <row r="68" spans="1:1" ht="35.1" hidden="1" customHeight="1" x14ac:dyDescent="0.4"/>
  </sheetData>
  <sheetProtection algorithmName="SHA-512" hashValue="97eGkJnT+xgzzMSibz6W/+IK+Rv/vPONyTbDbQuPrY9V8FYhUu9mnaUTYXBgwkHRhZrDasnRvZi5Uv3uynQ/yQ==" saltValue="dIiYPBr1zNcgQzq1KYbkFg==" spinCount="100000" sheet="1" objects="1" scenarios="1" selectLockedCells="1"/>
  <mergeCells count="27">
    <mergeCell ref="D9:E9"/>
    <mergeCell ref="B1:E1"/>
    <mergeCell ref="G1:I1"/>
    <mergeCell ref="A4:I4"/>
    <mergeCell ref="F6:I6"/>
    <mergeCell ref="D8:E8"/>
    <mergeCell ref="F17:G17"/>
    <mergeCell ref="D10:E10"/>
    <mergeCell ref="D11:E11"/>
    <mergeCell ref="D12:E12"/>
    <mergeCell ref="D13:E13"/>
    <mergeCell ref="D14:E14"/>
    <mergeCell ref="D15:E15"/>
    <mergeCell ref="A17:D17"/>
    <mergeCell ref="P29:P32"/>
    <mergeCell ref="P33:P34"/>
    <mergeCell ref="A31:H31"/>
    <mergeCell ref="A29:C29"/>
    <mergeCell ref="A35:H35"/>
    <mergeCell ref="E41:H41"/>
    <mergeCell ref="A23:D23"/>
    <mergeCell ref="F23:G23"/>
    <mergeCell ref="G24:H24"/>
    <mergeCell ref="B26:I26"/>
    <mergeCell ref="B28:I28"/>
    <mergeCell ref="A33:H33"/>
    <mergeCell ref="A37:H37"/>
  </mergeCells>
  <phoneticPr fontId="1"/>
  <conditionalFormatting sqref="B19:C19 I19">
    <cfRule type="expression" dxfId="27" priority="7">
      <formula>$B19="無"</formula>
    </cfRule>
  </conditionalFormatting>
  <conditionalFormatting sqref="B20:C20 I20">
    <cfRule type="expression" dxfId="26" priority="5">
      <formula>$B$20="無"</formula>
    </cfRule>
  </conditionalFormatting>
  <conditionalFormatting sqref="B21:C21 I21">
    <cfRule type="expression" dxfId="25" priority="4">
      <formula>$B$21="無"</formula>
    </cfRule>
  </conditionalFormatting>
  <conditionalFormatting sqref="B9:D15 F9:F15 I9:I15 B25:C25 I25">
    <cfRule type="expression" dxfId="24" priority="12">
      <formula>$B9="無"</formula>
    </cfRule>
  </conditionalFormatting>
  <conditionalFormatting sqref="C19:C21">
    <cfRule type="expression" dxfId="23" priority="1">
      <formula>$B19="無"</formula>
    </cfRule>
  </conditionalFormatting>
  <conditionalFormatting sqref="C21">
    <cfRule type="expression" dxfId="22" priority="3">
      <formula>$B$21="無"</formula>
    </cfRule>
  </conditionalFormatting>
  <conditionalFormatting sqref="C9:F15 I9:I15 C25 I25">
    <cfRule type="expression" dxfId="21" priority="6">
      <formula>$B9="無"</formula>
    </cfRule>
  </conditionalFormatting>
  <conditionalFormatting sqref="I9:I15 I19:I21 I25">
    <cfRule type="expression" dxfId="20" priority="16">
      <formula>$I9="適合"</formula>
    </cfRule>
  </conditionalFormatting>
  <conditionalFormatting sqref="I9:I15 I25 I19:I21">
    <cfRule type="expression" dxfId="19" priority="15">
      <formula>$I9="不適合"</formula>
    </cfRule>
  </conditionalFormatting>
  <conditionalFormatting sqref="I19:I21">
    <cfRule type="expression" dxfId="18" priority="2">
      <formula>$B19="無"</formula>
    </cfRule>
  </conditionalFormatting>
  <conditionalFormatting sqref="I31:I38">
    <cfRule type="expression" dxfId="17" priority="13">
      <formula>$I31="不適合"</formula>
    </cfRule>
    <cfRule type="expression" dxfId="16" priority="14">
      <formula>$I31="適合"</formula>
    </cfRule>
  </conditionalFormatting>
  <conditionalFormatting sqref="I39">
    <cfRule type="expression" dxfId="15" priority="10">
      <formula>$I$39="適合"</formula>
    </cfRule>
    <cfRule type="expression" dxfId="14" priority="11">
      <formula>$I$39="不適合"</formula>
    </cfRule>
  </conditionalFormatting>
  <dataValidations count="6">
    <dataValidation type="list" allowBlank="1" showInputMessage="1" showErrorMessage="1" sqref="A31:H31" xr:uid="{00000000-0002-0000-0100-000000000000}">
      <formula1>$A$48:$A$53</formula1>
    </dataValidation>
    <dataValidation type="list" allowBlank="1" showInputMessage="1" showErrorMessage="1" sqref="B37:H38 A37" xr:uid="{00000000-0002-0000-0100-000001000000}">
      <formula1>$A$63</formula1>
    </dataValidation>
    <dataValidation type="list" allowBlank="1" showInputMessage="1" showErrorMessage="1" sqref="A35:H35" xr:uid="{00000000-0002-0000-0100-000002000000}">
      <formula1>$A$59:$A$61</formula1>
    </dataValidation>
    <dataValidation type="list" allowBlank="1" showInputMessage="1" showErrorMessage="1" sqref="A33:H33" xr:uid="{00000000-0002-0000-0100-000003000000}">
      <formula1>$A$55:$A$57</formula1>
    </dataValidation>
    <dataValidation type="list" allowBlank="1" showInputMessage="1" showErrorMessage="1" sqref="B9:B15 B19:B21 B25" xr:uid="{00000000-0002-0000-0100-000004000000}">
      <formula1>$C$46:$C$47</formula1>
    </dataValidation>
    <dataValidation type="list" allowBlank="1" showInputMessage="1" showErrorMessage="1" sqref="F6" xr:uid="{00000000-0002-0000-0100-000005000000}">
      <formula1>$C$42:$C$44</formula1>
    </dataValidation>
  </dataValidations>
  <hyperlinks>
    <hyperlink ref="P10" r:id="rId1" xr:uid="{00000000-0004-0000-0100-000000000000}"/>
  </hyperlinks>
  <printOptions verticalCentered="1"/>
  <pageMargins left="0.78740157480314965" right="0.31496062992125984" top="0.55118110236220474" bottom="0.35433070866141736" header="0.31496062992125984" footer="0.31496062992125984"/>
  <pageSetup paperSize="8" scale="91" orientation="landscape" verticalDpi="0"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75"/>
  <sheetViews>
    <sheetView zoomScaleNormal="100" workbookViewId="0">
      <selection activeCell="C10" sqref="C10"/>
    </sheetView>
  </sheetViews>
  <sheetFormatPr defaultRowHeight="35.1" customHeight="1" x14ac:dyDescent="0.4"/>
  <cols>
    <col min="1" max="1" width="16" style="1" customWidth="1"/>
    <col min="2" max="2" width="7.625" style="2" customWidth="1"/>
    <col min="3" max="3" width="11.375" style="1" customWidth="1"/>
    <col min="4" max="4" width="11.25" style="1" customWidth="1"/>
    <col min="5" max="5" width="2.875" style="1" customWidth="1"/>
    <col min="6" max="6" width="10.875" style="1" customWidth="1"/>
    <col min="7" max="7" width="3.25" style="2" bestFit="1" customWidth="1"/>
    <col min="8" max="8" width="9.625" style="2" customWidth="1"/>
    <col min="9" max="9" width="8.875" style="2" customWidth="1"/>
    <col min="10" max="10" width="9" style="1" customWidth="1"/>
    <col min="11" max="11" width="9.375" style="18" hidden="1" customWidth="1"/>
    <col min="12" max="12" width="17" style="1" hidden="1" customWidth="1"/>
    <col min="13" max="16384" width="9" style="1"/>
  </cols>
  <sheetData>
    <row r="1" spans="1:20" ht="30.75" customHeight="1" thickBot="1" x14ac:dyDescent="0.45">
      <c r="A1" s="27" t="s">
        <v>63</v>
      </c>
      <c r="B1" s="92" t="s">
        <v>66</v>
      </c>
      <c r="C1" s="93"/>
      <c r="D1" s="93"/>
      <c r="E1" s="93"/>
      <c r="F1" s="34" t="s">
        <v>62</v>
      </c>
      <c r="G1" s="94" t="s">
        <v>87</v>
      </c>
      <c r="H1" s="95"/>
      <c r="I1" s="96"/>
      <c r="M1" s="37" t="s">
        <v>71</v>
      </c>
    </row>
    <row r="2" spans="1:20" ht="6" customHeight="1" x14ac:dyDescent="0.4">
      <c r="A2" s="25"/>
      <c r="B2" s="28"/>
      <c r="C2" s="8"/>
      <c r="D2" s="8"/>
      <c r="E2" s="8"/>
      <c r="F2" s="8"/>
      <c r="G2" s="26"/>
      <c r="H2" s="26"/>
      <c r="I2" s="26"/>
    </row>
    <row r="3" spans="1:20" ht="21" customHeight="1" x14ac:dyDescent="0.4">
      <c r="A3" s="25"/>
      <c r="B3" s="28"/>
      <c r="C3" s="29" t="s">
        <v>42</v>
      </c>
      <c r="D3" s="11"/>
      <c r="F3" s="30" t="s">
        <v>43</v>
      </c>
      <c r="G3" s="31"/>
      <c r="H3" s="31"/>
      <c r="I3" s="26"/>
      <c r="M3" s="1" t="s">
        <v>72</v>
      </c>
    </row>
    <row r="4" spans="1:20" ht="28.5" customHeight="1" x14ac:dyDescent="0.4">
      <c r="A4" s="97" t="s">
        <v>65</v>
      </c>
      <c r="B4" s="97"/>
      <c r="C4" s="97"/>
      <c r="D4" s="97"/>
      <c r="E4" s="97"/>
      <c r="F4" s="97"/>
      <c r="G4" s="97"/>
      <c r="H4" s="97"/>
      <c r="I4" s="97"/>
      <c r="M4" s="98" t="s">
        <v>73</v>
      </c>
      <c r="N4" s="98"/>
      <c r="O4" s="98"/>
      <c r="P4" s="98"/>
      <c r="Q4" s="98"/>
      <c r="R4" s="98"/>
      <c r="S4" s="98"/>
      <c r="T4" s="98"/>
    </row>
    <row r="5" spans="1:20" ht="6" customHeight="1" thickBot="1" x14ac:dyDescent="0.45">
      <c r="A5" s="25"/>
      <c r="B5" s="28"/>
      <c r="C5" s="8"/>
      <c r="D5" s="8"/>
      <c r="E5" s="8"/>
      <c r="F5" s="8"/>
      <c r="G5" s="26"/>
      <c r="H5" s="26"/>
      <c r="I5" s="26"/>
    </row>
    <row r="6" spans="1:20" ht="18" customHeight="1" thickBot="1" x14ac:dyDescent="0.45">
      <c r="A6" s="22"/>
      <c r="B6" s="12"/>
      <c r="E6" s="3"/>
      <c r="F6" s="99" t="s">
        <v>11</v>
      </c>
      <c r="G6" s="100"/>
      <c r="H6" s="100"/>
      <c r="I6" s="101"/>
    </row>
    <row r="7" spans="1:20" ht="21" customHeight="1" thickBot="1" x14ac:dyDescent="0.45">
      <c r="A7" s="9" t="s">
        <v>56</v>
      </c>
      <c r="B7" s="50"/>
      <c r="E7" s="3"/>
      <c r="F7" s="8"/>
      <c r="L7" s="1" t="s">
        <v>55</v>
      </c>
    </row>
    <row r="8" spans="1:20" ht="24" customHeight="1" x14ac:dyDescent="0.4">
      <c r="A8" s="57" t="s">
        <v>44</v>
      </c>
      <c r="B8" s="61" t="s">
        <v>48</v>
      </c>
      <c r="C8" s="62" t="s">
        <v>1</v>
      </c>
      <c r="D8" s="102" t="s">
        <v>24</v>
      </c>
      <c r="E8" s="103"/>
      <c r="F8" s="63" t="s">
        <v>2</v>
      </c>
      <c r="H8" s="17" t="s">
        <v>64</v>
      </c>
      <c r="I8" s="2" t="s">
        <v>23</v>
      </c>
    </row>
    <row r="9" spans="1:20" ht="21" customHeight="1" x14ac:dyDescent="0.4">
      <c r="A9" s="58" t="s">
        <v>4</v>
      </c>
      <c r="B9" s="64" t="s">
        <v>46</v>
      </c>
      <c r="C9" s="35"/>
      <c r="D9" s="104"/>
      <c r="E9" s="105"/>
      <c r="F9" s="65" t="str">
        <f>IFERROR($D$9/$C$9/1000, "")</f>
        <v/>
      </c>
      <c r="G9" s="2" t="s">
        <v>3</v>
      </c>
      <c r="H9" s="5">
        <f>IF(F6="","",VLOOKUP($F$6,$I$43:$J$45,2,FALSE))</f>
        <v>4.5999999999999996</v>
      </c>
      <c r="I9" s="79" t="str">
        <f>IF($K$9="","",IF($K$9=1,"適合","不適合"))</f>
        <v/>
      </c>
      <c r="K9" s="18" t="str">
        <f>IFERROR(GESTEP($F$9,$H$9),"")</f>
        <v/>
      </c>
      <c r="L9" s="1" t="str">
        <f>IF($B$9="有",$I$9,"")</f>
        <v/>
      </c>
    </row>
    <row r="10" spans="1:20" ht="21" customHeight="1" x14ac:dyDescent="0.4">
      <c r="A10" s="59" t="s">
        <v>5</v>
      </c>
      <c r="B10" s="66" t="s">
        <v>45</v>
      </c>
      <c r="C10" s="36">
        <v>3.5000000000000003E-2</v>
      </c>
      <c r="D10" s="90">
        <v>150</v>
      </c>
      <c r="E10" s="91"/>
      <c r="F10" s="67">
        <f>IFERROR($D$10/$C$10/1000, "")</f>
        <v>4.2857142857142856</v>
      </c>
      <c r="G10" s="2" t="s">
        <v>3</v>
      </c>
      <c r="H10" s="5">
        <f>IF(F6="","",VLOOKUP($F$6,$I$48:$J$50,2,FALSE))</f>
        <v>4</v>
      </c>
      <c r="I10" s="79" t="str">
        <f>IF($K$10="","",IF($K$10=1,"適合","不適合"))</f>
        <v>適合</v>
      </c>
      <c r="K10" s="18">
        <f>IFERROR(GESTEP($F$10,$H$10),"")</f>
        <v>1</v>
      </c>
      <c r="L10" s="1" t="str">
        <f>IF($B$10="有",$I$10,"")</f>
        <v>適合</v>
      </c>
    </row>
    <row r="11" spans="1:20" ht="21" customHeight="1" x14ac:dyDescent="0.4">
      <c r="A11" s="59" t="s">
        <v>6</v>
      </c>
      <c r="B11" s="66" t="s">
        <v>45</v>
      </c>
      <c r="C11" s="36">
        <v>3.5000000000000003E-2</v>
      </c>
      <c r="D11" s="90">
        <v>100</v>
      </c>
      <c r="E11" s="91"/>
      <c r="F11" s="67">
        <f>IFERROR($D$11/$C$11/1000, "")</f>
        <v>2.8571428571428568</v>
      </c>
      <c r="G11" s="2" t="s">
        <v>3</v>
      </c>
      <c r="H11" s="5">
        <f>IF(F6="","",VLOOKUP($F$6,$I$53:$J$55,2,FALSE))</f>
        <v>2.2000000000000002</v>
      </c>
      <c r="I11" s="79" t="str">
        <f>IF($K$11="","",IF($K$11=1,"適合","不適合"))</f>
        <v>適合</v>
      </c>
      <c r="K11" s="18">
        <f>IFERROR(GESTEP($F$11,$H$11),"")</f>
        <v>1</v>
      </c>
      <c r="L11" s="1" t="str">
        <f>IF($B$11="有",$I$11,"")</f>
        <v>適合</v>
      </c>
    </row>
    <row r="12" spans="1:20" ht="21" customHeight="1" x14ac:dyDescent="0.4">
      <c r="A12" s="59" t="s">
        <v>8</v>
      </c>
      <c r="B12" s="66" t="s">
        <v>45</v>
      </c>
      <c r="C12" s="36">
        <v>3.5000000000000003E-2</v>
      </c>
      <c r="D12" s="90">
        <v>150</v>
      </c>
      <c r="E12" s="91"/>
      <c r="F12" s="67">
        <f>IFERROR($D$12/$C$12/1000, "")</f>
        <v>4.2857142857142856</v>
      </c>
      <c r="G12" s="2" t="s">
        <v>3</v>
      </c>
      <c r="H12" s="5">
        <f>IF(F6="","",VLOOKUP($F$6,$I$58:$J$60,2,FALSE))</f>
        <v>3.3</v>
      </c>
      <c r="I12" s="79" t="str">
        <f>IF($K$12="","",IF($K$12=1,"適合","不適合"))</f>
        <v>適合</v>
      </c>
      <c r="K12" s="18">
        <f>IFERROR(GESTEP($F$12,$H$12),"")</f>
        <v>1</v>
      </c>
      <c r="L12" s="1" t="str">
        <f>IF($B$12="有",$I$12,"")</f>
        <v>適合</v>
      </c>
    </row>
    <row r="13" spans="1:20" ht="21" customHeight="1" x14ac:dyDescent="0.4">
      <c r="A13" s="59" t="s">
        <v>7</v>
      </c>
      <c r="B13" s="66" t="s">
        <v>45</v>
      </c>
      <c r="C13" s="36">
        <v>3.5000000000000003E-2</v>
      </c>
      <c r="D13" s="90">
        <v>80</v>
      </c>
      <c r="E13" s="91"/>
      <c r="F13" s="67">
        <f>IFERROR($D$13/$C$13/1000, "")</f>
        <v>2.2857142857142851</v>
      </c>
      <c r="G13" s="2" t="s">
        <v>3</v>
      </c>
      <c r="H13" s="5">
        <f>IF(F6="","",VLOOKUP($F$6,$I$63:$J$65,2,FALSE))</f>
        <v>2.2000000000000002</v>
      </c>
      <c r="I13" s="79" t="str">
        <f>IF($K$13="","",IF($K$13=1,"適合","不適合"))</f>
        <v>適合</v>
      </c>
      <c r="K13" s="18">
        <f>IFERROR(GESTEP($F$13,$H$13),"")</f>
        <v>1</v>
      </c>
      <c r="L13" s="1" t="str">
        <f>IF($B$13="有",$I$13,"")</f>
        <v>適合</v>
      </c>
    </row>
    <row r="14" spans="1:20" ht="21" customHeight="1" x14ac:dyDescent="0.4">
      <c r="A14" s="59" t="s">
        <v>9</v>
      </c>
      <c r="B14" s="66" t="s">
        <v>46</v>
      </c>
      <c r="C14" s="36"/>
      <c r="D14" s="90"/>
      <c r="E14" s="91"/>
      <c r="F14" s="67" t="str">
        <f>IFERROR($D$14/$C$14/1000, "")</f>
        <v/>
      </c>
      <c r="G14" s="2" t="s">
        <v>3</v>
      </c>
      <c r="H14" s="5">
        <f>IF(F6="","",VLOOKUP($F$6,$I$68:$J$70,2,FALSE))</f>
        <v>1.7</v>
      </c>
      <c r="I14" s="79" t="str">
        <f>IF($K$14="","",IF($K$14=1,"適合","不適合"))</f>
        <v/>
      </c>
      <c r="K14" s="18" t="str">
        <f>IFERROR(GESTEP($F$14,$H$14),"")</f>
        <v/>
      </c>
      <c r="L14" s="1" t="str">
        <f>IF($B$14="有",$I$14,"")</f>
        <v/>
      </c>
      <c r="M14" s="1" t="s">
        <v>69</v>
      </c>
    </row>
    <row r="15" spans="1:20" ht="21" customHeight="1" thickBot="1" x14ac:dyDescent="0.45">
      <c r="A15" s="60" t="s">
        <v>10</v>
      </c>
      <c r="B15" s="68" t="s">
        <v>46</v>
      </c>
      <c r="C15" s="69"/>
      <c r="D15" s="106"/>
      <c r="E15" s="107"/>
      <c r="F15" s="70" t="str">
        <f>IFERROR($D$15/$C$15/1000, "")</f>
        <v/>
      </c>
      <c r="G15" s="2" t="s">
        <v>3</v>
      </c>
      <c r="H15" s="5">
        <f>IF(F6="","",VLOOKUP($F$6,$I$73:$J$75,2,FALSE))</f>
        <v>0.5</v>
      </c>
      <c r="I15" s="79" t="str">
        <f>IF($K$15="","",IF($K$15=1,"適合","不適合"))</f>
        <v/>
      </c>
      <c r="K15" s="18" t="str">
        <f>IFERROR(GESTEP($F$15,$H$15),"")</f>
        <v/>
      </c>
      <c r="L15" s="1" t="str">
        <f>IF($B$15="有",$I$15,"")</f>
        <v/>
      </c>
      <c r="M15" s="98" t="s">
        <v>67</v>
      </c>
      <c r="N15" s="98"/>
      <c r="O15" s="98"/>
      <c r="P15" s="98"/>
      <c r="Q15" s="98"/>
      <c r="R15" s="98"/>
      <c r="S15" s="98"/>
      <c r="T15" s="98"/>
    </row>
    <row r="16" spans="1:20" ht="6" customHeight="1" x14ac:dyDescent="0.4">
      <c r="C16" s="6"/>
      <c r="D16" s="6"/>
      <c r="E16" s="6"/>
      <c r="F16" s="4"/>
      <c r="H16" s="5"/>
      <c r="K16" s="1"/>
    </row>
    <row r="17" spans="1:20" ht="21" customHeight="1" thickBot="1" x14ac:dyDescent="0.45">
      <c r="A17" s="108" t="s">
        <v>88</v>
      </c>
      <c r="B17" s="109"/>
      <c r="C17" s="109"/>
      <c r="D17" s="109"/>
      <c r="E17" s="3"/>
      <c r="F17" s="110"/>
      <c r="G17" s="110"/>
      <c r="H17" s="16"/>
      <c r="J17" s="8"/>
      <c r="K17" s="1"/>
      <c r="M17" s="1" t="s">
        <v>70</v>
      </c>
    </row>
    <row r="18" spans="1:20" ht="24.75" customHeight="1" x14ac:dyDescent="0.4">
      <c r="A18" s="57" t="s">
        <v>44</v>
      </c>
      <c r="B18" s="61" t="s">
        <v>48</v>
      </c>
      <c r="C18" s="63" t="s">
        <v>0</v>
      </c>
      <c r="D18" s="54"/>
      <c r="E18" s="55"/>
      <c r="F18" s="54"/>
      <c r="G18" s="43"/>
      <c r="H18" s="44" t="s">
        <v>53</v>
      </c>
      <c r="K18" s="1"/>
      <c r="M18" s="98" t="s">
        <v>68</v>
      </c>
      <c r="N18" s="98"/>
      <c r="O18" s="98"/>
      <c r="P18" s="98"/>
      <c r="Q18" s="98"/>
      <c r="R18" s="98"/>
      <c r="S18" s="98"/>
      <c r="T18" s="98"/>
    </row>
    <row r="19" spans="1:20" ht="21" customHeight="1" x14ac:dyDescent="0.15">
      <c r="A19" s="71" t="s">
        <v>61</v>
      </c>
      <c r="B19" s="64" t="s">
        <v>46</v>
      </c>
      <c r="C19" s="73"/>
      <c r="D19" s="55"/>
      <c r="E19" s="55"/>
      <c r="F19" s="55"/>
      <c r="G19" s="43" t="s">
        <v>25</v>
      </c>
      <c r="H19" s="43">
        <v>4.7</v>
      </c>
      <c r="I19" s="79" t="str">
        <f>IF($K$19="","",IF($K$19=TRUE,"適合","不適合"))</f>
        <v/>
      </c>
      <c r="K19" s="19" t="str">
        <f>IF($C$19="","",IF($C$19&lt;=$H$19,TRUE,FALSE))</f>
        <v/>
      </c>
      <c r="L19" s="1" t="str">
        <f>IF($B$19="有",$I$19,"")</f>
        <v/>
      </c>
      <c r="M19" s="111" t="s">
        <v>94</v>
      </c>
      <c r="N19" s="111"/>
    </row>
    <row r="20" spans="1:20" ht="21" customHeight="1" x14ac:dyDescent="0.4">
      <c r="A20" s="72" t="s">
        <v>58</v>
      </c>
      <c r="B20" s="66" t="s">
        <v>45</v>
      </c>
      <c r="C20" s="74">
        <v>2.91</v>
      </c>
      <c r="D20" s="56"/>
      <c r="E20" s="55"/>
      <c r="F20" s="56"/>
      <c r="G20" s="46" t="s">
        <v>25</v>
      </c>
      <c r="H20" s="43">
        <v>4.7</v>
      </c>
      <c r="I20" s="79" t="str">
        <f>IF($K$20="","",IF($K$20=TRUE,"適合","不適合"))</f>
        <v>適合</v>
      </c>
      <c r="K20" s="19" t="b">
        <f>IF($C$20="","",IF($C$20&lt;=$H$20,TRUE,FALSE))</f>
        <v>1</v>
      </c>
      <c r="L20" s="1" t="str">
        <f>IF($B$20="有",$I$20,"")</f>
        <v>適合</v>
      </c>
      <c r="M20" s="112" t="s">
        <v>96</v>
      </c>
      <c r="N20" s="112"/>
      <c r="O20" s="112"/>
      <c r="P20" s="112"/>
      <c r="Q20" s="112"/>
      <c r="R20" s="112"/>
      <c r="S20" s="112"/>
      <c r="T20" s="112"/>
    </row>
    <row r="21" spans="1:20" ht="21" customHeight="1" thickBot="1" x14ac:dyDescent="0.45">
      <c r="A21" s="60" t="s">
        <v>22</v>
      </c>
      <c r="B21" s="68" t="s">
        <v>45</v>
      </c>
      <c r="C21" s="75">
        <v>3.49</v>
      </c>
      <c r="D21" s="55"/>
      <c r="E21" s="55"/>
      <c r="F21" s="55"/>
      <c r="G21" s="43" t="s">
        <v>25</v>
      </c>
      <c r="H21" s="43">
        <v>4.7</v>
      </c>
      <c r="I21" s="79" t="str">
        <f>IF($K$21="","",IF($K$21=TRUE,"適合","不適合"))</f>
        <v>適合</v>
      </c>
      <c r="K21" s="18" t="b">
        <f>IF($C$21="","",IF($C$21&lt;=$H$21,TRUE,FALSE))</f>
        <v>1</v>
      </c>
      <c r="L21" s="1" t="str">
        <f>IF($B$21="有",$I$21,"")</f>
        <v>適合</v>
      </c>
      <c r="M21" s="112"/>
      <c r="N21" s="112"/>
      <c r="O21" s="112"/>
      <c r="P21" s="112"/>
      <c r="Q21" s="112"/>
      <c r="R21" s="112"/>
      <c r="S21" s="112"/>
      <c r="T21" s="112"/>
    </row>
    <row r="22" spans="1:20" ht="6" customHeight="1" x14ac:dyDescent="0.4">
      <c r="C22" s="6"/>
      <c r="D22" s="6"/>
      <c r="E22" s="6"/>
      <c r="F22" s="4"/>
      <c r="H22" s="5"/>
      <c r="K22" s="19"/>
    </row>
    <row r="23" spans="1:20" ht="21" customHeight="1" thickBot="1" x14ac:dyDescent="0.2">
      <c r="A23" s="109" t="s">
        <v>118</v>
      </c>
      <c r="B23" s="109"/>
      <c r="C23" s="109"/>
      <c r="D23" s="109"/>
      <c r="E23" s="3"/>
      <c r="F23" s="110"/>
      <c r="G23" s="110"/>
      <c r="H23" s="16"/>
      <c r="J23" s="8"/>
      <c r="M23" s="82" t="s">
        <v>95</v>
      </c>
    </row>
    <row r="24" spans="1:20" ht="24.75" customHeight="1" x14ac:dyDescent="0.4">
      <c r="A24" s="57" t="s">
        <v>44</v>
      </c>
      <c r="B24" s="61" t="s">
        <v>48</v>
      </c>
      <c r="C24" s="63" t="s">
        <v>89</v>
      </c>
      <c r="D24" s="52"/>
      <c r="E24" s="53"/>
      <c r="F24" s="52"/>
      <c r="G24" s="113" t="s">
        <v>93</v>
      </c>
      <c r="H24" s="113"/>
      <c r="K24" s="18" t="b">
        <f>IF($C$21="","",IF($C$21&lt;=$H$21,TRUE,FALSE))</f>
        <v>1</v>
      </c>
      <c r="M24" s="112" t="s">
        <v>97</v>
      </c>
      <c r="N24" s="112"/>
      <c r="O24" s="112"/>
      <c r="P24" s="112"/>
      <c r="Q24" s="112"/>
      <c r="R24" s="112"/>
      <c r="S24" s="112"/>
      <c r="T24" s="112"/>
    </row>
    <row r="25" spans="1:20" ht="21" customHeight="1" thickBot="1" x14ac:dyDescent="0.45">
      <c r="A25" s="76" t="s">
        <v>90</v>
      </c>
      <c r="B25" s="77" t="str">
        <f>B20</f>
        <v>有</v>
      </c>
      <c r="C25" s="78">
        <v>0.26</v>
      </c>
      <c r="D25" s="53"/>
      <c r="E25" s="53"/>
      <c r="F25" s="53"/>
      <c r="G25" s="2" t="s">
        <v>25</v>
      </c>
      <c r="H25" s="2">
        <v>0.59</v>
      </c>
      <c r="I25" s="79" t="str">
        <f>IF($K$25="","",IF($K$25=TRUE,"適合","不適合"))</f>
        <v>適合</v>
      </c>
      <c r="K25" s="19" t="b">
        <f>IF($C$25="","",IF($C$25&lt;=$H$25,TRUE,FALSE))</f>
        <v>1</v>
      </c>
      <c r="L25" s="1" t="str">
        <f>IF($B$25="有",$I$25,"")</f>
        <v>適合</v>
      </c>
      <c r="M25" s="112"/>
      <c r="N25" s="112"/>
      <c r="O25" s="112"/>
      <c r="P25" s="112"/>
      <c r="Q25" s="112"/>
      <c r="R25" s="112"/>
      <c r="S25" s="112"/>
      <c r="T25" s="112"/>
    </row>
    <row r="26" spans="1:20" ht="18" customHeight="1" x14ac:dyDescent="0.4">
      <c r="B26" s="97" t="s">
        <v>98</v>
      </c>
      <c r="C26" s="97"/>
      <c r="D26" s="97"/>
      <c r="E26" s="97"/>
      <c r="F26" s="97"/>
      <c r="G26" s="97"/>
      <c r="H26" s="97"/>
      <c r="I26" s="97"/>
      <c r="M26" s="97" t="s">
        <v>59</v>
      </c>
      <c r="N26" s="97"/>
      <c r="O26" s="97"/>
      <c r="P26" s="97"/>
      <c r="Q26" s="97"/>
      <c r="R26" s="97"/>
      <c r="S26" s="97"/>
      <c r="T26" s="97"/>
    </row>
    <row r="27" spans="1:20" ht="18" customHeight="1" x14ac:dyDescent="0.4">
      <c r="B27" s="1" t="s">
        <v>54</v>
      </c>
      <c r="M27" s="97"/>
      <c r="N27" s="97"/>
      <c r="O27" s="97"/>
      <c r="P27" s="97"/>
      <c r="Q27" s="97"/>
      <c r="R27" s="97"/>
      <c r="S27" s="97"/>
      <c r="T27" s="97"/>
    </row>
    <row r="28" spans="1:20" ht="6" customHeight="1" x14ac:dyDescent="0.4">
      <c r="B28" s="118"/>
      <c r="C28" s="118"/>
      <c r="D28" s="118"/>
      <c r="E28" s="118"/>
      <c r="F28" s="118"/>
      <c r="G28" s="118"/>
      <c r="H28" s="118"/>
      <c r="I28" s="118"/>
    </row>
    <row r="29" spans="1:20" ht="21" customHeight="1" x14ac:dyDescent="0.4">
      <c r="A29" s="119" t="s">
        <v>57</v>
      </c>
      <c r="B29" s="119"/>
      <c r="C29" s="119"/>
      <c r="D29" s="21"/>
      <c r="E29" s="21"/>
      <c r="F29" s="21"/>
      <c r="G29" s="21"/>
      <c r="H29" s="21"/>
      <c r="I29" s="21"/>
      <c r="J29" s="21"/>
      <c r="K29" s="21"/>
    </row>
    <row r="30" spans="1:20" ht="18" customHeight="1" thickBot="1" x14ac:dyDescent="0.2">
      <c r="A30" s="81" t="s">
        <v>26</v>
      </c>
      <c r="B30" s="13"/>
      <c r="C30" s="10"/>
      <c r="D30" s="10"/>
      <c r="E30" s="10"/>
      <c r="F30" s="10"/>
      <c r="G30" s="10"/>
      <c r="H30" s="10"/>
    </row>
    <row r="31" spans="1:20" ht="24" customHeight="1" thickBot="1" x14ac:dyDescent="0.45">
      <c r="A31" s="115" t="s">
        <v>91</v>
      </c>
      <c r="B31" s="116"/>
      <c r="C31" s="116"/>
      <c r="D31" s="116"/>
      <c r="E31" s="116"/>
      <c r="F31" s="116"/>
      <c r="G31" s="116"/>
      <c r="H31" s="117"/>
      <c r="I31" s="80" t="str">
        <f>IF($A$31&lt;&gt;"","適合","-")</f>
        <v>適合</v>
      </c>
      <c r="L31" s="1" t="str">
        <f>IF($I$31="適合","適合","不適合")</f>
        <v>適合</v>
      </c>
      <c r="M31" s="49"/>
      <c r="N31" s="49"/>
      <c r="O31" s="49"/>
      <c r="P31" s="49"/>
      <c r="Q31" s="49"/>
      <c r="R31" s="49"/>
      <c r="S31" s="49"/>
      <c r="T31" s="49"/>
    </row>
    <row r="32" spans="1:20" ht="18" customHeight="1" thickBot="1" x14ac:dyDescent="0.2">
      <c r="A32" s="81" t="s">
        <v>31</v>
      </c>
      <c r="B32" s="13"/>
    </row>
    <row r="33" spans="1:13" ht="24" customHeight="1" thickBot="1" x14ac:dyDescent="0.45">
      <c r="A33" s="115" t="s">
        <v>36</v>
      </c>
      <c r="B33" s="116"/>
      <c r="C33" s="116"/>
      <c r="D33" s="116"/>
      <c r="E33" s="116"/>
      <c r="F33" s="116"/>
      <c r="G33" s="116"/>
      <c r="H33" s="117"/>
      <c r="I33" s="80" t="str">
        <f>IF($A$33&lt;&gt;"","適合","-")</f>
        <v>適合</v>
      </c>
      <c r="L33" s="1" t="str">
        <f>IF($I$33="適合","適合","不適合")</f>
        <v>適合</v>
      </c>
    </row>
    <row r="34" spans="1:13" ht="18" customHeight="1" thickBot="1" x14ac:dyDescent="0.2">
      <c r="A34" s="81" t="s">
        <v>32</v>
      </c>
      <c r="B34" s="13"/>
    </row>
    <row r="35" spans="1:13" ht="24" customHeight="1" thickBot="1" x14ac:dyDescent="0.45">
      <c r="A35" s="115" t="s">
        <v>49</v>
      </c>
      <c r="B35" s="116"/>
      <c r="C35" s="116"/>
      <c r="D35" s="116"/>
      <c r="E35" s="116"/>
      <c r="F35" s="116"/>
      <c r="G35" s="116"/>
      <c r="H35" s="117"/>
      <c r="I35" s="80" t="str">
        <f>IF($A$35&lt;&gt;"","適合","-")</f>
        <v>適合</v>
      </c>
      <c r="L35" s="1" t="str">
        <f>IF($I$35="適合","適合","不適合")</f>
        <v>適合</v>
      </c>
    </row>
    <row r="36" spans="1:13" ht="18" customHeight="1" thickBot="1" x14ac:dyDescent="0.2">
      <c r="A36" s="81" t="s">
        <v>33</v>
      </c>
      <c r="B36" s="13"/>
    </row>
    <row r="37" spans="1:13" ht="24" customHeight="1" thickBot="1" x14ac:dyDescent="0.45">
      <c r="A37" s="115" t="s">
        <v>40</v>
      </c>
      <c r="B37" s="116"/>
      <c r="C37" s="116"/>
      <c r="D37" s="116"/>
      <c r="E37" s="116"/>
      <c r="F37" s="116"/>
      <c r="G37" s="116"/>
      <c r="H37" s="117"/>
      <c r="I37" s="80" t="str">
        <f>IF($A$37&lt;&gt;"","適合","-")</f>
        <v>適合</v>
      </c>
      <c r="L37" s="1" t="str">
        <f>IF($I$37="適合","適合","不適合")</f>
        <v>適合</v>
      </c>
    </row>
    <row r="38" spans="1:13" ht="6.75" customHeight="1" thickBot="1" x14ac:dyDescent="0.45">
      <c r="A38" s="32"/>
      <c r="B38" s="32"/>
      <c r="C38" s="32"/>
      <c r="D38" s="32"/>
      <c r="E38" s="32"/>
      <c r="F38" s="32"/>
      <c r="G38" s="32"/>
      <c r="H38" s="32"/>
      <c r="I38" s="33"/>
    </row>
    <row r="39" spans="1:13" ht="21.75" customHeight="1" thickBot="1" x14ac:dyDescent="0.45">
      <c r="C39" s="8"/>
      <c r="D39" s="8"/>
      <c r="E39" s="8"/>
      <c r="F39" s="8"/>
      <c r="H39" s="14" t="s">
        <v>47</v>
      </c>
      <c r="I39" s="15" t="str">
        <f>IF(COUNTIF(L9:L38, "不適合"), "不適合", "適合")</f>
        <v>適合</v>
      </c>
    </row>
    <row r="40" spans="1:13" ht="18" customHeight="1" x14ac:dyDescent="0.4">
      <c r="C40" s="8"/>
      <c r="D40" s="8"/>
      <c r="E40" s="8"/>
      <c r="F40" s="8"/>
      <c r="G40" s="6"/>
      <c r="H40" s="51"/>
      <c r="I40" s="20"/>
      <c r="L40" s="18"/>
    </row>
    <row r="41" spans="1:13" ht="21.75" customHeight="1" x14ac:dyDescent="0.15">
      <c r="C41" s="8"/>
      <c r="D41" s="24" t="s">
        <v>92</v>
      </c>
      <c r="E41" s="114" t="s">
        <v>60</v>
      </c>
      <c r="F41" s="114"/>
      <c r="G41" s="114"/>
      <c r="H41" s="114"/>
      <c r="I41" s="23"/>
    </row>
    <row r="42" spans="1:13" ht="21.75" hidden="1" customHeight="1" x14ac:dyDescent="0.4">
      <c r="C42" s="1" t="s">
        <v>11</v>
      </c>
      <c r="I42" s="2" t="s">
        <v>4</v>
      </c>
    </row>
    <row r="43" spans="1:13" ht="21.75" hidden="1" customHeight="1" x14ac:dyDescent="0.4">
      <c r="C43" s="1" t="s">
        <v>12</v>
      </c>
      <c r="I43" s="2" t="s">
        <v>14</v>
      </c>
      <c r="J43" s="1">
        <v>4.5999999999999996</v>
      </c>
    </row>
    <row r="44" spans="1:13" ht="21.75" hidden="1" customHeight="1" x14ac:dyDescent="0.4">
      <c r="C44" s="1" t="s">
        <v>13</v>
      </c>
      <c r="I44" s="2" t="s">
        <v>15</v>
      </c>
      <c r="J44" s="1">
        <v>4.5999999999999996</v>
      </c>
    </row>
    <row r="45" spans="1:13" ht="21.75" hidden="1" customHeight="1" x14ac:dyDescent="0.4">
      <c r="I45" s="2" t="s">
        <v>16</v>
      </c>
      <c r="J45" s="7">
        <v>4</v>
      </c>
      <c r="L45" s="1" t="s">
        <v>19</v>
      </c>
    </row>
    <row r="46" spans="1:13" ht="21.75" hidden="1" customHeight="1" x14ac:dyDescent="0.4">
      <c r="C46" s="1" t="s">
        <v>45</v>
      </c>
      <c r="L46" s="1" t="s">
        <v>14</v>
      </c>
    </row>
    <row r="47" spans="1:13" ht="21.75" hidden="1" customHeight="1" x14ac:dyDescent="0.4">
      <c r="C47" s="1" t="s">
        <v>46</v>
      </c>
      <c r="I47" s="2" t="s">
        <v>5</v>
      </c>
      <c r="L47" s="1" t="s">
        <v>15</v>
      </c>
      <c r="M47" s="7"/>
    </row>
    <row r="48" spans="1:13" ht="21.75" hidden="1" customHeight="1" x14ac:dyDescent="0.4">
      <c r="A48" s="1" t="s">
        <v>27</v>
      </c>
      <c r="I48" s="2" t="s">
        <v>14</v>
      </c>
      <c r="J48" s="7">
        <v>4</v>
      </c>
      <c r="L48" s="1" t="s">
        <v>50</v>
      </c>
    </row>
    <row r="49" spans="1:12" ht="21.75" hidden="1" customHeight="1" x14ac:dyDescent="0.4">
      <c r="A49" s="1" t="s">
        <v>28</v>
      </c>
      <c r="I49" s="2" t="s">
        <v>15</v>
      </c>
      <c r="J49" s="7">
        <v>4</v>
      </c>
    </row>
    <row r="50" spans="1:12" ht="21.75" hidden="1" customHeight="1" x14ac:dyDescent="0.4">
      <c r="A50" s="1" t="s">
        <v>29</v>
      </c>
      <c r="I50" s="2" t="s">
        <v>16</v>
      </c>
      <c r="J50" s="7">
        <v>4</v>
      </c>
      <c r="L50" s="1" t="s">
        <v>20</v>
      </c>
    </row>
    <row r="51" spans="1:12" ht="21.75" hidden="1" customHeight="1" x14ac:dyDescent="0.4">
      <c r="A51" s="1" t="s">
        <v>30</v>
      </c>
      <c r="L51" s="1" t="s">
        <v>14</v>
      </c>
    </row>
    <row r="52" spans="1:12" ht="21.75" hidden="1" customHeight="1" x14ac:dyDescent="0.4">
      <c r="A52" s="1" t="s">
        <v>34</v>
      </c>
      <c r="I52" s="2" t="s">
        <v>17</v>
      </c>
      <c r="L52" s="1" t="s">
        <v>15</v>
      </c>
    </row>
    <row r="53" spans="1:12" ht="21.75" hidden="1" customHeight="1" x14ac:dyDescent="0.4">
      <c r="A53" s="1" t="s">
        <v>41</v>
      </c>
      <c r="I53" s="2" t="s">
        <v>14</v>
      </c>
      <c r="J53" s="7">
        <v>2.2000000000000002</v>
      </c>
      <c r="L53" s="1" t="s">
        <v>16</v>
      </c>
    </row>
    <row r="54" spans="1:12" ht="21.75" hidden="1" customHeight="1" x14ac:dyDescent="0.4">
      <c r="I54" s="2" t="s">
        <v>15</v>
      </c>
      <c r="J54" s="7">
        <v>2.2999999999999998</v>
      </c>
    </row>
    <row r="55" spans="1:12" ht="21.75" hidden="1" customHeight="1" x14ac:dyDescent="0.4">
      <c r="A55" s="1" t="s">
        <v>35</v>
      </c>
      <c r="I55" s="2" t="s">
        <v>16</v>
      </c>
      <c r="J55" s="7">
        <v>1.7</v>
      </c>
      <c r="L55" s="1" t="s">
        <v>21</v>
      </c>
    </row>
    <row r="56" spans="1:12" ht="21.75" hidden="1" customHeight="1" x14ac:dyDescent="0.4">
      <c r="A56" s="1" t="s">
        <v>37</v>
      </c>
      <c r="L56" s="1" t="s">
        <v>14</v>
      </c>
    </row>
    <row r="57" spans="1:12" ht="21.75" hidden="1" customHeight="1" x14ac:dyDescent="0.4">
      <c r="A57" s="1" t="s">
        <v>36</v>
      </c>
      <c r="I57" s="2" t="s">
        <v>18</v>
      </c>
      <c r="L57" s="1" t="s">
        <v>15</v>
      </c>
    </row>
    <row r="58" spans="1:12" ht="21.75" hidden="1" customHeight="1" x14ac:dyDescent="0.4">
      <c r="I58" s="2" t="s">
        <v>14</v>
      </c>
      <c r="J58" s="7">
        <v>3.3</v>
      </c>
      <c r="L58" s="1" t="s">
        <v>50</v>
      </c>
    </row>
    <row r="59" spans="1:12" ht="21.75" hidden="1" customHeight="1" x14ac:dyDescent="0.4">
      <c r="A59" s="1" t="s">
        <v>38</v>
      </c>
      <c r="I59" s="2" t="s">
        <v>15</v>
      </c>
      <c r="J59" s="7">
        <v>3.1</v>
      </c>
    </row>
    <row r="60" spans="1:12" ht="21.75" hidden="1" customHeight="1" x14ac:dyDescent="0.4">
      <c r="A60" s="1" t="s">
        <v>39</v>
      </c>
      <c r="I60" s="2" t="s">
        <v>16</v>
      </c>
      <c r="J60" s="7">
        <v>2.5</v>
      </c>
    </row>
    <row r="61" spans="1:12" ht="21.75" hidden="1" customHeight="1" x14ac:dyDescent="0.4">
      <c r="A61" s="1" t="s">
        <v>49</v>
      </c>
    </row>
    <row r="62" spans="1:12" ht="21.75" hidden="1" customHeight="1" x14ac:dyDescent="0.4">
      <c r="I62" s="2" t="s">
        <v>113</v>
      </c>
    </row>
    <row r="63" spans="1:12" ht="21.75" hidden="1" customHeight="1" x14ac:dyDescent="0.4">
      <c r="A63" s="1" t="s">
        <v>40</v>
      </c>
      <c r="I63" s="2" t="s">
        <v>14</v>
      </c>
      <c r="J63" s="1">
        <v>2.2000000000000002</v>
      </c>
    </row>
    <row r="64" spans="1:12" ht="21.75" hidden="1" customHeight="1" x14ac:dyDescent="0.4">
      <c r="I64" s="2" t="s">
        <v>15</v>
      </c>
      <c r="J64" s="1">
        <v>2</v>
      </c>
    </row>
    <row r="65" spans="1:10" ht="21.75" hidden="1" customHeight="1" x14ac:dyDescent="0.4">
      <c r="A65" s="1" t="s">
        <v>51</v>
      </c>
      <c r="I65" s="2" t="s">
        <v>16</v>
      </c>
      <c r="J65" s="1">
        <v>2.2000000000000002</v>
      </c>
    </row>
    <row r="66" spans="1:10" ht="17.100000000000001" hidden="1" customHeight="1" x14ac:dyDescent="0.4">
      <c r="A66" s="1" t="s">
        <v>52</v>
      </c>
    </row>
    <row r="67" spans="1:10" ht="21" hidden="1" customHeight="1" x14ac:dyDescent="0.4">
      <c r="I67" s="2" t="s">
        <v>114</v>
      </c>
    </row>
    <row r="68" spans="1:10" ht="21" hidden="1" customHeight="1" x14ac:dyDescent="0.4">
      <c r="I68" s="2" t="s">
        <v>14</v>
      </c>
      <c r="J68" s="1">
        <v>1.7</v>
      </c>
    </row>
    <row r="69" spans="1:10" ht="21" hidden="1" customHeight="1" x14ac:dyDescent="0.4">
      <c r="I69" s="2" t="s">
        <v>15</v>
      </c>
      <c r="J69" s="1">
        <v>1.7</v>
      </c>
    </row>
    <row r="70" spans="1:10" ht="21" hidden="1" customHeight="1" x14ac:dyDescent="0.4">
      <c r="I70" s="2" t="s">
        <v>16</v>
      </c>
      <c r="J70" s="1">
        <v>1.7</v>
      </c>
    </row>
    <row r="71" spans="1:10" ht="21" hidden="1" customHeight="1" x14ac:dyDescent="0.4"/>
    <row r="72" spans="1:10" ht="21" hidden="1" customHeight="1" x14ac:dyDescent="0.4">
      <c r="I72" s="2" t="s">
        <v>115</v>
      </c>
    </row>
    <row r="73" spans="1:10" ht="21" hidden="1" customHeight="1" x14ac:dyDescent="0.4">
      <c r="I73" s="2" t="s">
        <v>14</v>
      </c>
      <c r="J73" s="1">
        <v>0.5</v>
      </c>
    </row>
    <row r="74" spans="1:10" ht="21" hidden="1" customHeight="1" x14ac:dyDescent="0.4">
      <c r="I74" s="2" t="s">
        <v>15</v>
      </c>
      <c r="J74" s="1">
        <v>0.5</v>
      </c>
    </row>
    <row r="75" spans="1:10" ht="20.25" hidden="1" customHeight="1" x14ac:dyDescent="0.4">
      <c r="I75" s="2" t="s">
        <v>16</v>
      </c>
      <c r="J75" s="1">
        <v>0.5</v>
      </c>
    </row>
  </sheetData>
  <sheetProtection algorithmName="SHA-512" hashValue="26WbwWNXvwH3tR7xFPRtJvvOFOP4+S+k1r/ePCPIC5VEsPEnO+giaKo8Zai8oY5syPkUJEp/RQtFkxvglRozyw==" saltValue="iUyGXpUM2MFgLHBxaVw9+Q==" spinCount="100000" sheet="1" objects="1" scenarios="1" selectLockedCells="1" selectUnlockedCells="1"/>
  <mergeCells count="32">
    <mergeCell ref="D14:E14"/>
    <mergeCell ref="B1:E1"/>
    <mergeCell ref="G1:I1"/>
    <mergeCell ref="A4:I4"/>
    <mergeCell ref="M4:T4"/>
    <mergeCell ref="F6:I6"/>
    <mergeCell ref="D8:E8"/>
    <mergeCell ref="D9:E9"/>
    <mergeCell ref="D10:E10"/>
    <mergeCell ref="D11:E11"/>
    <mergeCell ref="D12:E12"/>
    <mergeCell ref="D13:E13"/>
    <mergeCell ref="B26:I26"/>
    <mergeCell ref="M26:T27"/>
    <mergeCell ref="D15:E15"/>
    <mergeCell ref="M15:T15"/>
    <mergeCell ref="A17:D17"/>
    <mergeCell ref="F17:G17"/>
    <mergeCell ref="M18:T18"/>
    <mergeCell ref="M19:N19"/>
    <mergeCell ref="M20:T21"/>
    <mergeCell ref="A23:D23"/>
    <mergeCell ref="F23:G23"/>
    <mergeCell ref="G24:H24"/>
    <mergeCell ref="M24:T25"/>
    <mergeCell ref="E41:H41"/>
    <mergeCell ref="B28:I28"/>
    <mergeCell ref="A29:C29"/>
    <mergeCell ref="A31:H31"/>
    <mergeCell ref="A33:H33"/>
    <mergeCell ref="A35:H35"/>
    <mergeCell ref="A37:H37"/>
  </mergeCells>
  <phoneticPr fontId="1"/>
  <conditionalFormatting sqref="B19:C19 I19">
    <cfRule type="expression" dxfId="13" priority="7">
      <formula>$B19="無"</formula>
    </cfRule>
  </conditionalFormatting>
  <conditionalFormatting sqref="B20:C20 I20">
    <cfRule type="expression" dxfId="12" priority="5">
      <formula>$B$20="無"</formula>
    </cfRule>
  </conditionalFormatting>
  <conditionalFormatting sqref="B21:C21 I21">
    <cfRule type="expression" dxfId="11" priority="4">
      <formula>$B$21="無"</formula>
    </cfRule>
  </conditionalFormatting>
  <conditionalFormatting sqref="B9:D15 F9:F15 I9:I15 B25:C25 I25">
    <cfRule type="expression" dxfId="10" priority="12">
      <formula>$B9="無"</formula>
    </cfRule>
  </conditionalFormatting>
  <conditionalFormatting sqref="C19:C21">
    <cfRule type="expression" dxfId="9" priority="1">
      <formula>$B19="無"</formula>
    </cfRule>
  </conditionalFormatting>
  <conditionalFormatting sqref="C21">
    <cfRule type="expression" dxfId="8" priority="3">
      <formula>$B$21="無"</formula>
    </cfRule>
  </conditionalFormatting>
  <conditionalFormatting sqref="C9:F15 I9:I15 C25 I25">
    <cfRule type="expression" dxfId="7" priority="6">
      <formula>$B9="無"</formula>
    </cfRule>
  </conditionalFormatting>
  <conditionalFormatting sqref="I9:I15 I19:I21 I25">
    <cfRule type="expression" dxfId="6" priority="16">
      <formula>$I9="適合"</formula>
    </cfRule>
  </conditionalFormatting>
  <conditionalFormatting sqref="I9:I15 I25 I19:I21">
    <cfRule type="expression" dxfId="5" priority="15">
      <formula>$I9="不適合"</formula>
    </cfRule>
  </conditionalFormatting>
  <conditionalFormatting sqref="I19:I21">
    <cfRule type="expression" dxfId="4" priority="2">
      <formula>$B19="無"</formula>
    </cfRule>
  </conditionalFormatting>
  <conditionalFormatting sqref="I31:I38">
    <cfRule type="expression" dxfId="3" priority="13">
      <formula>$I31="不適合"</formula>
    </cfRule>
    <cfRule type="expression" dxfId="2" priority="14">
      <formula>$I31="適合"</formula>
    </cfRule>
  </conditionalFormatting>
  <conditionalFormatting sqref="I39">
    <cfRule type="expression" dxfId="1" priority="10">
      <formula>$I$39="適合"</formula>
    </cfRule>
    <cfRule type="expression" dxfId="0" priority="11">
      <formula>$I$39="不適合"</formula>
    </cfRule>
  </conditionalFormatting>
  <dataValidations count="6">
    <dataValidation type="list" allowBlank="1" showInputMessage="1" showErrorMessage="1" sqref="A31:H31" xr:uid="{00000000-0002-0000-0200-000000000000}">
      <formula1>$A$48:$A$53</formula1>
    </dataValidation>
    <dataValidation type="list" allowBlank="1" showInputMessage="1" showErrorMessage="1" sqref="B37:H38 A37" xr:uid="{00000000-0002-0000-0200-000001000000}">
      <formula1>$A$63</formula1>
    </dataValidation>
    <dataValidation type="list" allowBlank="1" showInputMessage="1" showErrorMessage="1" sqref="A35:H35" xr:uid="{00000000-0002-0000-0200-000002000000}">
      <formula1>$A$59:$A$61</formula1>
    </dataValidation>
    <dataValidation type="list" allowBlank="1" showInputMessage="1" showErrorMessage="1" sqref="A33:H33" xr:uid="{00000000-0002-0000-0200-000003000000}">
      <formula1>$A$55:$A$57</formula1>
    </dataValidation>
    <dataValidation type="list" allowBlank="1" showInputMessage="1" showErrorMessage="1" sqref="B9:B15 B19:B21 B25" xr:uid="{00000000-0002-0000-0200-000004000000}">
      <formula1>$C$46:$C$47</formula1>
    </dataValidation>
    <dataValidation type="list" allowBlank="1" showInputMessage="1" showErrorMessage="1" sqref="F6" xr:uid="{00000000-0002-0000-0200-000005000000}">
      <formula1>$C$42:$C$44</formula1>
    </dataValidation>
  </dataValidations>
  <hyperlinks>
    <hyperlink ref="M15" r:id="rId1" location="/house/links/opening/window" xr:uid="{00000000-0004-0000-0200-000000000000}"/>
    <hyperlink ref="M18" r:id="rId2" location="/house/links/opening/door" xr:uid="{00000000-0004-0000-0200-000001000000}"/>
    <hyperlink ref="M4" r:id="rId3" xr:uid="{00000000-0004-0000-0200-000002000000}"/>
  </hyperlinks>
  <printOptions verticalCentered="1"/>
  <pageMargins left="0.78740157480314965" right="0.31496062992125984" top="0.55118110236220474" bottom="0.35433070866141736" header="0.31496062992125984" footer="0.31496062992125984"/>
  <pageSetup paperSize="9" orientation="portrait" verticalDpi="0"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省エネ基準　仕様基準チェックリスト（戸建）20250129</vt:lpstr>
      <vt:lpstr>使い方</vt:lpstr>
      <vt:lpstr>記入例</vt:lpstr>
      <vt:lpstr>記入例!Print_Area</vt:lpstr>
      <vt:lpstr>使い方!Print_Area</vt:lpstr>
      <vt:lpstr>'省エネ基準　仕様基準チェックリスト（戸建）20250129'!Print_Area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2025-02-07T01:44:45Z</cp:lastPrinted>
  <dcterms:created xsi:type="dcterms:W3CDTF">2024-05-16T04:08:03Z</dcterms:created>
  <dcterms:modified xsi:type="dcterms:W3CDTF">2025-08-05T05:04:02Z</dcterms:modified>
</cp:coreProperties>
</file>